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2.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codeName="{857A39E2-67AF-9BA6-E15C-A4B3A0C75593}"/>
  <workbookPr codeName="ThisWorkbook" defaultThemeVersion="166925"/>
  <xr:revisionPtr revIDLastSave="0" documentId="13_ncr:1_{CC033D55-95D6-9D4C-879F-9452A295E84E}" xr6:coauthVersionLast="47" xr6:coauthVersionMax="47" xr10:uidLastSave="{00000000-0000-0000-0000-000000000000}"/>
  <bookViews>
    <workbookView xWindow="140" yWindow="760" windowWidth="34420" windowHeight="21500" tabRatio="684" xr2:uid="{00000000-000D-0000-FFFF-FFFF00000000}"/>
  </bookViews>
  <sheets>
    <sheet name="Cover" sheetId="11" r:id="rId1"/>
    <sheet name="Instructions" sheetId="2" r:id="rId2"/>
    <sheet name="Calculator" sheetId="1" r:id="rId3"/>
    <sheet name="Unit Converter" sheetId="12" r:id="rId16"/>
    <sheet name="Vendors" sheetId="9" r:id="rId4"/>
    <sheet name="Food Example" sheetId="3" r:id="rId5"/>
    <sheet name="Bar Example" sheetId="4" r:id="rId6"/>
    <sheet name="Wine Example" sheetId="10" r:id="rId7"/>
    <sheet name="Food Products" sheetId="5" r:id="rId8"/>
    <sheet name="Liquor Products" sheetId="6" r:id="rId9"/>
    <sheet name="Beer Products" sheetId="7" r:id="rId10"/>
    <sheet name="Wine Products" sheetId="8" r:id="rId11"/>
  </sheets>
  <definedNames>
    <definedName name="_xlnm._FilterDatabase" localSheetId="4" hidden="1">Vendors!$A$1:$R$3</definedName>
    <definedName name="_xlnm.Print_Area" localSheetId="0">Cover!$A$1:$Q$35</definedName>
    <definedName name="_xlnm.Print_Area" localSheetId="1">Instructions!$A$1:$AP$100</definedName>
    <definedName name="_xlnm.Print_Area" localSheetId="2">Calculator!$A$1:$X$59</definedName>
    <definedName name="_xlnm.Print_Area" localSheetId="4">Vendors!$A$1:$R$51</definedName>
    <definedName name="_xlnm.Print_Area" localSheetId="5">'Food Example'!$A$1:$W$59</definedName>
    <definedName name="_xlnm.Print_Area" localSheetId="6">'Bar Example'!$A$1:$W$59</definedName>
    <definedName name="_xlnm.Print_Area" localSheetId="7">'Wine Example'!$A$1:$W$59</definedName>
    <definedName name="_xlnm.Print_Area" localSheetId="8">'Food Products'!$A$1:$Y$90</definedName>
    <definedName name="_xlnm.Print_Area" localSheetId="9">'Liquor Products'!$A$1:$Y$92</definedName>
    <definedName name="_xlnm.Print_Area" localSheetId="10">'Beer Products'!$A$1:$Y$49</definedName>
    <definedName name="_xlnm.Print_Area" localSheetId="11">'Wine Products'!$A$1:$Y$92</definedName>
    <definedName name="_xlnm.Print_Area" localSheetId="3">'Unit Converter'!$A$1:$G$32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Tables of Content</author>
  </authors>
  <commentList>
    <comment ref="R7" authorId="0" shapeId="0" xr:uid="{00000000-0006-0000-0000-000001000000}">
      <text>
        <r>
          <rPr>
            <b/>
            <sz val="9"/>
            <color indexed="81"/>
            <rFont val="Tahoma"/>
            <family val="2"/>
          </rPr>
          <t>ToC:</t>
        </r>
        <r>
          <rPr>
            <sz val="9"/>
            <color indexed="81"/>
            <rFont val="Tahoma"/>
            <family val="2"/>
          </rPr>
          <t xml:space="preserve"> Is this your cost from your latest invoice? Did you include any added-on freight or surcharges?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<sst xmlns="http://schemas.openxmlformats.org/spreadsheetml/2006/main" count="846" uniqueCount="449">
  <si>
    <t>Food Cost Target</t>
  </si>
  <si>
    <t>Average COGS Target</t>
  </si>
  <si>
    <t>Recipe</t>
  </si>
  <si>
    <t>Item #</t>
  </si>
  <si>
    <t>Units</t>
  </si>
  <si>
    <t>Measure</t>
  </si>
  <si>
    <t># of Units</t>
  </si>
  <si>
    <t>Product</t>
  </si>
  <si>
    <t>Brand</t>
  </si>
  <si>
    <t>Cost</t>
  </si>
  <si>
    <t>Cost per Unit</t>
  </si>
  <si>
    <t>Vodka</t>
  </si>
  <si>
    <t>each</t>
  </si>
  <si>
    <t>oz</t>
  </si>
  <si>
    <t>Dry Vermouth</t>
  </si>
  <si>
    <t>Cost Breakdown</t>
  </si>
  <si>
    <t>Package Size</t>
  </si>
  <si>
    <t>750 ml</t>
  </si>
  <si>
    <t>Stuffed Olives</t>
  </si>
  <si>
    <t>Stuffed Olive</t>
  </si>
  <si>
    <t>64 oz</t>
  </si>
  <si>
    <t>Total Cost of Recipe</t>
  </si>
  <si>
    <t>Target Pouring Cost</t>
  </si>
  <si>
    <t>Suggested Menu Price</t>
  </si>
  <si>
    <t>Waste Factor</t>
  </si>
  <si>
    <t>Pricing Target</t>
  </si>
  <si>
    <t>Product Details</t>
  </si>
  <si>
    <t>Ingredient</t>
  </si>
  <si>
    <t>MENU COST CALCULATOR</t>
  </si>
  <si>
    <t>Recipe Details</t>
  </si>
  <si>
    <t xml:space="preserve">Cells that are </t>
  </si>
  <si>
    <t>green</t>
  </si>
  <si>
    <t>/</t>
  </si>
  <si>
    <t>=</t>
  </si>
  <si>
    <t>Food Cost</t>
  </si>
  <si>
    <t>Pouring Cost (PC)</t>
  </si>
  <si>
    <t>Wine PC Target</t>
  </si>
  <si>
    <t>Beer PC Target</t>
  </si>
  <si>
    <t>Liquor PC Target</t>
  </si>
  <si>
    <t>Beverage Pouring Cost (PC) Target</t>
  </si>
  <si>
    <t>Cost of Goods Sold</t>
  </si>
  <si>
    <t>Butter</t>
  </si>
  <si>
    <t>Filet Mignon</t>
  </si>
  <si>
    <t>Green Onion</t>
  </si>
  <si>
    <t>Vendor</t>
  </si>
  <si>
    <t>Red Wine</t>
  </si>
  <si>
    <t>Mushrooms</t>
  </si>
  <si>
    <t>Worcestershire</t>
  </si>
  <si>
    <t>Bordelaise Sauce</t>
  </si>
  <si>
    <t>bunch</t>
  </si>
  <si>
    <t>Fresh Garlic</t>
  </si>
  <si>
    <t>head</t>
  </si>
  <si>
    <t>Worcestershire Sauce</t>
  </si>
  <si>
    <t>30 oz</t>
  </si>
  <si>
    <t>Meat Supplier</t>
  </si>
  <si>
    <t>Target Cost</t>
  </si>
  <si>
    <t>Mushroom Supplier</t>
  </si>
  <si>
    <t>case</t>
  </si>
  <si>
    <t>Dijon Mustard</t>
  </si>
  <si>
    <t>Dijon Mustard</t>
  </si>
  <si>
    <t>package</t>
  </si>
  <si>
    <t>Steak Diane</t>
  </si>
  <si>
    <t>Produced In-house</t>
  </si>
  <si>
    <t>Please update the  "Cost" based on your latest invoices.</t>
  </si>
  <si>
    <t>Use this page if you'd like to maintain a list for future reference. 
Please update the  "Cost" based on your latest invoices.</t>
  </si>
  <si>
    <t>1 lb.</t>
  </si>
  <si>
    <t>Spirits Distributor</t>
  </si>
  <si>
    <t>Specialty Foods Supplier</t>
  </si>
  <si>
    <t>Wine Distributor</t>
  </si>
  <si>
    <t>Directions</t>
  </si>
  <si>
    <t>Dry (White) Vermouth</t>
  </si>
  <si>
    <t>Chill a coupe glass. Fill a shaker glass with ice. Splash in the vermouth, cover with a shaker cup, and shake. Drain into the sink (the vermouth will have coated the interior of the glass and the ice).  Add the vodka to the shaker glass, cover, and shake with vigor!  Work to build a little frost on the outside of the shaker cup. Strain into coupe glass. You should be able to see fine ice crystals floating on the top of the drink. Add a stuffed olive on a pick and serve.</t>
  </si>
  <si>
    <t>Serving Instructions:</t>
  </si>
  <si>
    <t>Minced Garlic</t>
  </si>
  <si>
    <t>Recipe Area</t>
  </si>
  <si>
    <t>Product Area</t>
  </si>
  <si>
    <t>Cost Targets Area</t>
  </si>
  <si>
    <t>Wine Cost</t>
  </si>
  <si>
    <t>Brandy</t>
  </si>
  <si>
    <t>Button Mushrooms</t>
  </si>
  <si>
    <t>House Red Wine</t>
  </si>
  <si>
    <t>Grocery Supplier</t>
  </si>
  <si>
    <t>Use a polished logo-etched coupe.  Chill the glass. Select a perfect stuffed olive and insert a pick.  Pour the cocktail within 1/4" of the brim (~6mm). Insert the picked olive ensuring the pick extends over the outside of the glass and that it remains there as you serve. Serve to the guest on a cocktail napkin.</t>
  </si>
  <si>
    <t>Welcome!</t>
  </si>
  <si>
    <t>Step 1</t>
  </si>
  <si>
    <t>Step 2</t>
  </si>
  <si>
    <t>Fill in your Targets in the Calculator for future reference as</t>
  </si>
  <si>
    <t>Step 3</t>
  </si>
  <si>
    <t>Figure 4</t>
  </si>
  <si>
    <t>Figure 3</t>
  </si>
  <si>
    <t>Figure 1</t>
  </si>
  <si>
    <t>Figure 2</t>
  </si>
  <si>
    <t>Figure 5</t>
  </si>
  <si>
    <t>Figure 6</t>
  </si>
  <si>
    <t>This allows for employee errors (over-cooked steak) and guest spillage (cocktail down - clean-up on aisle 3!). Set your own waste %.</t>
  </si>
  <si>
    <r>
      <t xml:space="preserve"> are for </t>
    </r>
    <r>
      <rPr>
        <b/>
        <sz val="11"/>
        <color rgb="FFC00000"/>
        <rFont val="Calibri"/>
        <family val="2"/>
        <scheme val="minor"/>
      </rPr>
      <t>your input.</t>
    </r>
  </si>
  <si>
    <t>Figure 7</t>
  </si>
  <si>
    <t>WHISKY &amp; WHISKEY</t>
  </si>
  <si>
    <t>VODKA</t>
  </si>
  <si>
    <t>RUM</t>
  </si>
  <si>
    <t>GIN</t>
  </si>
  <si>
    <t>LIQUEUR / CORDIAL</t>
  </si>
  <si>
    <t>BRANDY &amp; COGNAC, ETC.</t>
  </si>
  <si>
    <t>TEQUILA &amp; MEZCAL</t>
  </si>
  <si>
    <t>FORTIFIED WINES</t>
  </si>
  <si>
    <t>BAR WINES</t>
  </si>
  <si>
    <t>MIXES &amp; GARNISHES</t>
  </si>
  <si>
    <t>My Published Menu Price</t>
  </si>
  <si>
    <t>Grass-Fed Beef</t>
  </si>
  <si>
    <t>We Made This In-house</t>
  </si>
  <si>
    <t>SEAFOOD</t>
  </si>
  <si>
    <t>MEAT    (Beef, Poultry, Lamb, Pork, Game, etc.)</t>
  </si>
  <si>
    <t>DAIRY</t>
  </si>
  <si>
    <t>PRODUCE</t>
  </si>
  <si>
    <t>BAKERY</t>
  </si>
  <si>
    <t>PANTRY</t>
  </si>
  <si>
    <t>COOKING WINES</t>
  </si>
  <si>
    <t>PRODUCT WE MAKE IN-HOUSE (Sauces, marinades, etc.)</t>
  </si>
  <si>
    <t>*</t>
  </si>
  <si>
    <t>Please remove this item as it is an example only.</t>
  </si>
  <si>
    <t>DRAFT</t>
  </si>
  <si>
    <t>BOTTLES</t>
  </si>
  <si>
    <t>PACKAGE</t>
  </si>
  <si>
    <t>CANS</t>
  </si>
  <si>
    <t>GAS, ETC.</t>
  </si>
  <si>
    <t>SPARKLING WINES</t>
  </si>
  <si>
    <t>HALF-BOTTLES &amp; LARGE FORMAT</t>
  </si>
  <si>
    <t>DOMESTIC WHITES</t>
  </si>
  <si>
    <t>IMPORTED WHITES</t>
  </si>
  <si>
    <t>PINK WINE &amp; ROSES</t>
  </si>
  <si>
    <t>IMPORTED REDS</t>
  </si>
  <si>
    <t>DOMESTIC REDS</t>
  </si>
  <si>
    <t>DESSERT WINES</t>
  </si>
  <si>
    <t>1.5 oz</t>
  </si>
  <si>
    <t>5.1 oz (150 ml)</t>
  </si>
  <si>
    <t>750ml</t>
  </si>
  <si>
    <t>Shots</t>
  </si>
  <si>
    <t>Glass</t>
  </si>
  <si>
    <t>Ounces (OZ)</t>
  </si>
  <si>
    <t>Milliliters (ML)</t>
  </si>
  <si>
    <t>Bottle Units</t>
  </si>
  <si>
    <t>Nip or “airplane” bottle</t>
  </si>
  <si>
    <t>Quarter pint</t>
  </si>
  <si>
    <t>Split</t>
  </si>
  <si>
    <t>Piccolo / Half Pint</t>
  </si>
  <si>
    <t>Half Bottle / Demi</t>
  </si>
  <si>
    <t>Pint</t>
  </si>
  <si>
    <t>Bottle / Fifth / Standard</t>
  </si>
  <si>
    <t>Liter</t>
  </si>
  <si>
    <t>Handle / Half Gallon</t>
  </si>
  <si>
    <t>Gallon</t>
  </si>
  <si>
    <t>Double Magnum / Jeroboam</t>
  </si>
  <si>
    <t>Rehoboam</t>
  </si>
  <si>
    <t>Bordeaux Jeroboam</t>
  </si>
  <si>
    <t>Methuselah / Imperial</t>
  </si>
  <si>
    <t xml:space="preserve">Salmanazar </t>
  </si>
  <si>
    <t xml:space="preserve">Balthazar </t>
  </si>
  <si>
    <t xml:space="preserve">Nebuchadnezzar </t>
  </si>
  <si>
    <t>Melchior</t>
  </si>
  <si>
    <t>Solomon</t>
  </si>
  <si>
    <t>Sovereign</t>
  </si>
  <si>
    <t>Primat or Goliath</t>
  </si>
  <si>
    <t>Melchizedek</t>
  </si>
  <si>
    <t xml:space="preserve">Ingredient </t>
  </si>
  <si>
    <t xml:space="preserve">Measure </t>
  </si>
  <si>
    <t xml:space="preserve">Cost </t>
  </si>
  <si>
    <t xml:space="preserve">Brand </t>
  </si>
  <si>
    <t xml:space="preserve">Package Size </t>
  </si>
  <si>
    <t xml:space="preserve">Vendor </t>
  </si>
  <si>
    <t xml:space="preserve"># of Units </t>
  </si>
  <si>
    <t xml:space="preserve">Cost per Unit </t>
  </si>
  <si>
    <t xml:space="preserve">Food Cost </t>
  </si>
  <si>
    <t xml:space="preserve">Beverage Pouring Cost </t>
  </si>
  <si>
    <t xml:space="preserve">Beer Cost </t>
  </si>
  <si>
    <t xml:space="preserve">Liquor Cost </t>
  </si>
  <si>
    <t xml:space="preserve">Mixes &amp; Garnishes </t>
  </si>
  <si>
    <t>How many of the "measures" will you use for the menu item</t>
  </si>
  <si>
    <t>This is what you paid for the package</t>
  </si>
  <si>
    <t>and how you prefer to use it in the recipe</t>
  </si>
  <si>
    <t xml:space="preserve">Units </t>
  </si>
  <si>
    <t>The calculator will provide the cost of the ingredient used in the 
menu item. It is the "cost of unit" from the breakdown area  x (times) the number of "units" in the recipe.</t>
  </si>
  <si>
    <t>Example Cost Structure (example only, enter your own figures)</t>
  </si>
  <si>
    <t>Payroll</t>
  </si>
  <si>
    <t>Total Expenses</t>
  </si>
  <si>
    <t>Profit before Taxes</t>
  </si>
  <si>
    <t>The supplier you purchased the item from, a wholesaler or distributor, or from the producer</t>
  </si>
  <si>
    <t>Magnum / 1.5 Liter</t>
  </si>
  <si>
    <t>This is the manufacturer of the ingredient</t>
  </si>
  <si>
    <t>Please use the exact same "measure" used in the Recipe Details Area. This is important for the calculation.</t>
  </si>
  <si>
    <t>This is the number of "measures" in the package.</t>
  </si>
  <si>
    <t>Bottle Size</t>
  </si>
  <si>
    <r>
      <rPr>
        <b/>
        <sz val="11"/>
        <color theme="1"/>
        <rFont val="Calibri"/>
        <family val="2"/>
        <scheme val="minor"/>
      </rPr>
      <t>Also:</t>
    </r>
    <r>
      <rPr>
        <sz val="11"/>
        <color theme="1"/>
        <rFont val="Calibri"/>
        <family val="2"/>
        <scheme val="minor"/>
      </rPr>
      <t xml:space="preserve"> For easy bottle unit conversion numbers, check out our</t>
    </r>
  </si>
  <si>
    <t>© 2024–2026 Tables of Content, LLC</t>
  </si>
  <si>
    <t>This workbook may not be reproduced, distributed, performed, publicly displayed, or made into a derivative work without the express permission of the copyright owner.</t>
  </si>
  <si>
    <t>TablesofContent.io</t>
  </si>
  <si>
    <t>Disclaimer</t>
  </si>
  <si>
    <t>This Excel workbook financial model is provided for informational purposes only and should not be construed as financial advice. The model is based on assumptions that may not be accurate or complete, and the results should not be relied upon as predictions of future results. The model is not a substitute for professional financial advice.
This model is provided "as is" and Tables of Content makes no warranties, express or implied, regarding the accuracy or completeness of the model or the results generated by the model. Tables of Content shall not be liable for any damages, including direct, indirect, incidental, consequential, or special damages, arising out of or in connection with the use of the model.
By using the model, you agree to the terms of this disclaimer.</t>
  </si>
  <si>
    <t>OTHER MISC. TYPES</t>
  </si>
  <si>
    <t>Bar Example Page</t>
  </si>
  <si>
    <t>Food Example Page</t>
  </si>
  <si>
    <t xml:space="preserve"> Determine your Target Food or Beverage Costs as a percentage of sales.</t>
  </si>
  <si>
    <t xml:space="preserve"> Build your Recipe</t>
  </si>
  <si>
    <t xml:space="preserve"> Add your Costs, by ingredient, from your invoices</t>
  </si>
  <si>
    <t>Name of the item that you are using in your recipe</t>
  </si>
  <si>
    <t>Enter what is the most common measurement for the Ingredient</t>
  </si>
  <si>
    <t>Bottle Size Conversion Table</t>
  </si>
  <si>
    <t>Once you have the suggested price, you can choose to round up or round down.  Create a price that conforms to your menu pricing</t>
  </si>
  <si>
    <t>Figure 8</t>
  </si>
  <si>
    <t xml:space="preserve">approach. Do you end with a .99?  Or square off to the quarter, as in .25, or .50, or .75, or.00?   Given our "waste" factor, it is easy </t>
  </si>
  <si>
    <r>
      <rPr>
        <b/>
        <sz val="11"/>
        <color theme="1"/>
        <rFont val="Calibri"/>
        <family val="2"/>
        <scheme val="minor"/>
      </rPr>
      <t xml:space="preserve">Note: </t>
    </r>
    <r>
      <rPr>
        <sz val="11"/>
        <color theme="1"/>
        <rFont val="Calibri"/>
        <family val="2"/>
        <scheme val="minor"/>
      </rPr>
      <t>our examples use illustrative, fictional</t>
    </r>
  </si>
  <si>
    <t>cost of all Beverage Goods Used divided by Beverage Sales</t>
  </si>
  <si>
    <t>Food Goods Used</t>
  </si>
  <si>
    <t>all Food Sales only</t>
  </si>
  <si>
    <t>Beverage Goods Used</t>
  </si>
  <si>
    <t>Beverage Sales only</t>
  </si>
  <si>
    <t>all Sales</t>
  </si>
  <si>
    <t xml:space="preserve">About Usability . . . </t>
  </si>
  <si>
    <r>
      <t xml:space="preserve">Note: </t>
    </r>
    <r>
      <rPr>
        <sz val="11"/>
        <color rgb="FFC00000"/>
        <rFont val="Calibri"/>
        <family val="2"/>
        <scheme val="minor"/>
      </rPr>
      <t>"Goods Used" is equal to beginning inventory (BI),
plus purchases (P) , minus ending inventory (EI).</t>
    </r>
    <r>
      <rPr>
        <b/>
        <sz val="11"/>
        <color rgb="FFC00000"/>
        <rFont val="Calibri"/>
        <family val="2"/>
        <scheme val="minor"/>
      </rPr>
      <t xml:space="preserve">
Sample:</t>
    </r>
    <r>
      <rPr>
        <sz val="11"/>
        <color rgb="FFC00000"/>
        <rFont val="Calibri"/>
        <family val="2"/>
        <scheme val="minor"/>
      </rPr>
      <t xml:space="preserve"> (BI) $4,590.56 + (P) $10,435.62 = $15,026.18 - (EI) $5,001.25 = $10,024.93 Goods Used</t>
    </r>
  </si>
  <si>
    <t xml:space="preserve">Cells presented as </t>
  </si>
  <si>
    <t>Premium Vodka</t>
  </si>
  <si>
    <t>Requisition</t>
  </si>
  <si>
    <t>This is a receipt used to transfer products between the Bar and Kitchen</t>
  </si>
  <si>
    <t>The mixes and garnished product used by the restaurant for use in the bar and is typically included in liquor cost calculation as "Cocktail Cost".</t>
  </si>
  <si>
    <t>The combination of all raw and processed food products purchased by the restaurant for a given period, divided by total food sales revenues from that same period of time.</t>
  </si>
  <si>
    <t>The combination of all liquor, beer, and wine products used by the restaurant for a given period, divided by total beverage sales revenues from that same period of time.</t>
  </si>
  <si>
    <t>The wine product used by the restaurant for a given period, divided by wine sales revenue from that same period of time.</t>
  </si>
  <si>
    <t>The beer product used by the restaurant for a given period, divided by beer sales revenue from that same period of time.</t>
  </si>
  <si>
    <t>The liquor product used by the restaurant for a given period, divided by liquor sales revenue from that same period of time.</t>
  </si>
  <si>
    <t>The combination of all raw and processed food and beverage products used by the restaurant for a given period of time, divided by total restaurant sales revenues from that same period (see Step 1 above).</t>
  </si>
  <si>
    <t>this is YOUR workbook. Start with cell F17 in the Calculator Tab.</t>
  </si>
  <si>
    <t xml:space="preserve">See how the items above line up with the items on the left in Fig 3? Make sure to do the same and the "Cost per Unit" values in the </t>
  </si>
  <si>
    <t>Recipe Details area will fill in automatically. The calculator will sum up all of the ingredients and provide you with a Suggested</t>
  </si>
  <si>
    <t>Menu Price. This Menu price will be based on your Target Cost for the item (see Step 1). Many restaurant managers factor in "Waste".</t>
  </si>
  <si>
    <t>The Target Cost uses your Food Cost Target unless you type an override (e.g. your Wine, Beer or Liquor target). See "user inputs" below.</t>
  </si>
  <si>
    <t>to round down whilst staying within a $1 range. In our example, we've rounded up to the nearest dollar.</t>
  </si>
  <si>
    <t>Jennie / Half Liter / 500ml</t>
  </si>
  <si>
    <t>Salt</t>
  </si>
  <si>
    <t>Pepper</t>
  </si>
  <si>
    <t>Please look at your invoices for any additional taxes, delivery fees, or surcharges of any kind and average out those costs</t>
  </si>
  <si>
    <t>Business Name</t>
  </si>
  <si>
    <t>Main Telephone</t>
  </si>
  <si>
    <t>Owner / Manager Name</t>
  </si>
  <si>
    <t>Manager Telephone</t>
  </si>
  <si>
    <t>Manager Email</t>
  </si>
  <si>
    <t>Website</t>
  </si>
  <si>
    <t>Sales Contact Name</t>
  </si>
  <si>
    <t>Sales Hours Available</t>
  </si>
  <si>
    <t>Sales Contact Email</t>
  </si>
  <si>
    <t>Sales Mobile Phone</t>
  </si>
  <si>
    <t>Sales Office Phone</t>
  </si>
  <si>
    <t>Sales Notes</t>
  </si>
  <si>
    <t>Billing Contact Name</t>
  </si>
  <si>
    <t>Billing Contact Email</t>
  </si>
  <si>
    <t>Billing Mobile Phone</t>
  </si>
  <si>
    <t>Billing Office Phone</t>
  </si>
  <si>
    <t>Billing Notes</t>
  </si>
  <si>
    <t>Billing Terms</t>
  </si>
  <si>
    <t>Payment in Advance</t>
  </si>
  <si>
    <t>Cash On Delivery</t>
  </si>
  <si>
    <t>Cash Next Delivery</t>
  </si>
  <si>
    <t>Net 7-days</t>
  </si>
  <si>
    <t>Net 10-days</t>
  </si>
  <si>
    <t>Net 15-days</t>
  </si>
  <si>
    <t>Net 30-days</t>
  </si>
  <si>
    <t>Net 60-days</t>
  </si>
  <si>
    <t>Net 90-days</t>
  </si>
  <si>
    <t>End of Month</t>
  </si>
  <si>
    <t>Other</t>
  </si>
  <si>
    <t xml:space="preserve"> </t>
  </si>
  <si>
    <t xml:space="preserve"> tablesofcontent.io/contact/ </t>
  </si>
  <si>
    <t>Contact</t>
  </si>
  <si>
    <t>Classic Vodka Martini</t>
  </si>
  <si>
    <t>dash</t>
  </si>
  <si>
    <t>Step 4</t>
  </si>
  <si>
    <t>Vendors Sort</t>
  </si>
  <si>
    <t>Vendor *</t>
  </si>
  <si>
    <t>Pink Salt</t>
  </si>
  <si>
    <t>Black Peppercorns</t>
  </si>
  <si>
    <t>8 oz each</t>
  </si>
  <si>
    <t>Please update the  "Cost" per Package based on your latest invoices.</t>
  </si>
  <si>
    <t>32 oz jar</t>
  </si>
  <si>
    <t>10 oz bottle</t>
  </si>
  <si>
    <t>9L Box</t>
  </si>
  <si>
    <t>Using the VENDOR TAB.</t>
  </si>
  <si>
    <t>Always enter your Vendor Names into column A (Business Name) of the Vendor Tab. This will provide you with a pull-down list</t>
  </si>
  <si>
    <r>
      <rPr>
        <b/>
        <sz val="11"/>
        <color theme="1"/>
        <rFont val="Calibri"/>
        <family val="2"/>
        <scheme val="minor"/>
      </rPr>
      <t xml:space="preserve">Just a heads-up, KNOW YOUR MARKET!  </t>
    </r>
    <r>
      <rPr>
        <sz val="11"/>
        <color theme="1"/>
        <rFont val="Calibri"/>
        <family val="2"/>
        <scheme val="minor"/>
      </rPr>
      <t xml:space="preserve">Pricing is not just about math, but about </t>
    </r>
  </si>
  <si>
    <t>what the guest in your establishment is comfortable spending. Work to give</t>
  </si>
  <si>
    <t>Name". Then choose "Sort A to Z". This will pull any address or contact information you've entered for the vendor with the sort.</t>
  </si>
  <si>
    <t>of your vendors in the Calculator Tab. It will be in alphabetical order. This will save you time as you continue to use the Calculator.</t>
  </si>
  <si>
    <t>contain formulas</t>
  </si>
  <si>
    <t xml:space="preserve">            that should not be edited.</t>
  </si>
  <si>
    <t>My Cost Of Goods Sold (COGS) Targets</t>
  </si>
  <si>
    <r>
      <rPr>
        <b/>
        <sz val="11"/>
        <color theme="1"/>
        <rFont val="Calibri"/>
        <family val="2"/>
        <scheme val="minor"/>
      </rPr>
      <t>Note</t>
    </r>
    <r>
      <rPr>
        <sz val="11"/>
        <color theme="1"/>
        <rFont val="Calibri"/>
        <family val="2"/>
        <scheme val="minor"/>
      </rPr>
      <t>: Each target listed above should be calculated as cost vs.</t>
    </r>
  </si>
  <si>
    <t>sales of the individual line item. Additional guidance can be</t>
  </si>
  <si>
    <t xml:space="preserve"> found on the Instructions Tab, Step 1. </t>
  </si>
  <si>
    <t>Bottle Size Conversion Table in the Instructions Tab.</t>
  </si>
  <si>
    <t>User Input</t>
  </si>
  <si>
    <t xml:space="preserve">Note: You can round the suggested price up or down to make the menu price conform to your approach. </t>
  </si>
  <si>
    <t xml:space="preserve">Note: You can round the "Published" price up or down to make the menu price conform to your approach. </t>
  </si>
  <si>
    <t>Best Practice: Continually update your "Cost" based on your latest invoices</t>
  </si>
  <si>
    <t>Together, these three comprise your Target Pouring Cost.</t>
  </si>
  <si>
    <t>Sample Cost Of Goods Sold (COGS) Targets</t>
  </si>
  <si>
    <t>sales of the individual line item.</t>
  </si>
  <si>
    <t xml:space="preserve">Food Cost is defined as: </t>
  </si>
  <si>
    <t>The cost of all Food Goods Used divided by</t>
  </si>
  <si>
    <t xml:space="preserve"> Total Food Sales for a specific period (week, month, etc.)</t>
  </si>
  <si>
    <t>(Note: We define Food Goods as including meat, seafood, poultry, produce, dairy,</t>
  </si>
  <si>
    <t xml:space="preserve"> bakery, and pantry. Soft drinks, tea, and coffee are included in the pantry)</t>
  </si>
  <si>
    <t>Bar Pouring Cost is defined as:</t>
  </si>
  <si>
    <t>and garnishes, as well as soft drinks, tea, and coffee delivered from the bar)</t>
  </si>
  <si>
    <t xml:space="preserve">(Note: We define Beverage Goods as including used wine, beer, liquor, mixes </t>
  </si>
  <si>
    <t>across the number of units purchased within the invoice.</t>
  </si>
  <si>
    <t>If you'd like to see your Business Name column sorted alphabetically, click on the small grey arrow next to the words "Business</t>
  </si>
  <si>
    <t>Restaurant Cost of Goods Sold is defined as:</t>
  </si>
  <si>
    <t>all Food &amp; Beverage Goods Used</t>
  </si>
  <si>
    <t>Cost of Goods Sold (COGS)</t>
  </si>
  <si>
    <t>To see how these numbers relate to the rest of your
restaurant, see the Example Cost Structure table here.</t>
  </si>
  <si>
    <t>You need to choose how to define this metric. For example, a case of steak may contain 12 packages with two steaks per pack. You could track this product as a singular case or individual packs - just stay consistent and check you are calculating the correct price point based on the package size.</t>
  </si>
  <si>
    <t>It is cost, divided by units and will auto-populate when the rest of the entry fields are filled.
in the menu item</t>
  </si>
  <si>
    <r>
      <rPr>
        <b/>
        <i/>
        <sz val="14"/>
        <color theme="0"/>
        <rFont val="Calibri"/>
        <family val="2"/>
        <scheme val="minor"/>
      </rPr>
      <t xml:space="preserve">  </t>
    </r>
    <r>
      <rPr>
        <b/>
        <i/>
        <u/>
        <sz val="14"/>
        <color theme="0"/>
        <rFont val="Calibri"/>
        <family val="2"/>
        <scheme val="minor"/>
      </rPr>
      <t>Glossary</t>
    </r>
  </si>
  <si>
    <t>Don't forget salt, pepper, oil, and other spices - list everything!</t>
  </si>
  <si>
    <t>Enter your ingredients, line-by-line. Refer to our Examples (Food and Bar Example Tabs).</t>
  </si>
  <si>
    <t>Should you have questions consult our</t>
  </si>
  <si>
    <t xml:space="preserve"> Glossary here.</t>
  </si>
  <si>
    <t>Note: There may be more tabs in this tool than are
relevant to your operation. For example, if you do
not have a liquor license, disregard those tabs.
This tool is designed to grow and evolve with
your business!</t>
  </si>
  <si>
    <t>Once you are comfortable using this workbook to develop
pricing strategies for your restaurant, unlock additional capabilities by using the calculator page as a recipe
development tool for your restaurant. Build relevant
workbooks for each category such as appetizers,
entrees, wines, and cocktails. Below are sample
workbook tabs for the Pastry Chef in your kitchen.</t>
  </si>
  <si>
    <t>your menus balance (lower priced items vs. higher priced  items).</t>
  </si>
  <si>
    <t xml:space="preserve"> Train your floor staff in tactics like soft upselling to build your overall check</t>
  </si>
  <si>
    <t xml:space="preserve"> average and let guest feedback confirm comfort with your pricing levels.</t>
  </si>
  <si>
    <t xml:space="preserve">      Expenses we cover in this tool</t>
  </si>
  <si>
    <t xml:space="preserve">      Cost of hourly staff, management, payroll taxes and benefits allocations</t>
  </si>
  <si>
    <t xml:space="preserve">      Rent, Utilities, Insurance, Restaurant Supplies, Bookkeeping, etc.</t>
  </si>
  <si>
    <t>Continued work by all management and associates to monitor and control these costs on a shift-by-shift basis</t>
  </si>
  <si>
    <r>
      <rPr>
        <b/>
        <sz val="11"/>
        <color theme="1"/>
        <rFont val="Calibri"/>
        <family val="2"/>
        <scheme val="minor"/>
      </rPr>
      <t xml:space="preserve">Closing thoughts: </t>
    </r>
    <r>
      <rPr>
        <sz val="11"/>
        <color theme="1"/>
        <rFont val="Calibri"/>
        <family val="2"/>
        <scheme val="minor"/>
      </rPr>
      <t>This pricing exercise is a critical step but only one of many to protect your restaurant's margins.</t>
    </r>
  </si>
  <si>
    <t>We appreciate your support of Tables of Content!</t>
  </si>
  <si>
    <t xml:space="preserve">is crucial for continued success. </t>
  </si>
  <si>
    <r>
      <t xml:space="preserve">Important - go through your invoices to collect current pricing. </t>
    </r>
    <r>
      <rPr>
        <b/>
        <sz val="11"/>
        <color theme="1"/>
        <rFont val="Calibri"/>
        <family val="2"/>
        <scheme val="minor"/>
      </rPr>
      <t xml:space="preserve">NOTE: when you add your vendor info in the Vendor Tab FIRST, </t>
    </r>
  </si>
  <si>
    <t xml:space="preserve">Step 4 below  </t>
  </si>
  <si>
    <t>below for further instructions.</t>
  </si>
  <si>
    <t>numbers, not benchmarks. They are used solely for</t>
  </si>
  <si>
    <t xml:space="preserve">the purpose of demonstrating how to use this tool. </t>
  </si>
  <si>
    <r>
      <rPr>
        <b/>
        <sz val="11"/>
        <color theme="1"/>
        <rFont val="Calibri"/>
        <family val="2"/>
        <scheme val="minor"/>
      </rPr>
      <t>Preparation for Cooking</t>
    </r>
    <r>
      <rPr>
        <sz val="11"/>
        <color theme="1"/>
        <rFont val="Calibri"/>
        <family val="2"/>
        <scheme val="minor"/>
      </rPr>
      <t xml:space="preserve">
Use a flat Sauté Pan. Butterfly the filet. Mince the fresh garlic. Slice the mushrooms and green onions. Prepare your "mis en place" for all of the ingredients.
</t>
    </r>
    <r>
      <rPr>
        <b/>
        <sz val="11"/>
        <color theme="1"/>
        <rFont val="Calibri"/>
        <family val="2"/>
        <scheme val="minor"/>
      </rPr>
      <t>Cooking</t>
    </r>
    <r>
      <rPr>
        <sz val="11"/>
        <color theme="1"/>
        <rFont val="Calibri"/>
        <family val="2"/>
        <scheme val="minor"/>
      </rPr>
      <t xml:space="preserve">
Melt the butter over a medium-high heat, bringing to a bubble. Place the steak into the pan, and add salt &amp; pepper. Using a fork, coat the top of the meat with minced garlic. Do the same with the Dijon mustard and the Worcestershire sauce. Using the fork, work the mixture into the meat. 
When ready (roughly half of the desired cooking temperature), flip the steak. Flambé the steak with brandy.  Note: we recommend a cooking temperature of Medium Rare.
Add the mushrooms, green onions, and red wine.  Sauté the mushrooms and onions, basting with the liquid in the pan.  Add the Bordelaise sauce and warm, building the Diane Sauce.  Add more wine if needed. Finish to the correct temperature for the steak. Turn off the heat and begin serving.</t>
    </r>
  </si>
  <si>
    <t>Use a 12" Dinner Plate.  Plate the starch and vegetables leaving half the plate exposed. Place the filet in the center of the clean portion of the plate. Gather the onions and mushrooms and place them on the steak. Spoon the remaining sauce onto the top of the onions, mushrooms, and filet. Make it balanced and beautiful. Top the Steak Diane with a few fresh green onions as a garnish. Ensure the plate is impeccably clean. Then serve to the guest.</t>
  </si>
  <si>
    <t>MENU PRICING CALCULATOR</t>
  </si>
  <si>
    <t>Recipe:</t>
  </si>
  <si>
    <t>Chablis, Premier Cru</t>
  </si>
  <si>
    <t>Chablis Producer</t>
  </si>
  <si>
    <t>blt</t>
  </si>
  <si>
    <t xml:space="preserve">Directions </t>
  </si>
  <si>
    <t>*  Use the "Vendors" Tab to enter</t>
  </si>
  <si>
    <t>3 oz package</t>
  </si>
  <si>
    <t>2.5 oz package</t>
  </si>
  <si>
    <t>A note on Currencies</t>
  </si>
  <si>
    <t>We use the USD ($) in our Calculator and examples.</t>
  </si>
  <si>
    <t>Please feel free to change the currency to your</t>
  </si>
  <si>
    <t>Steps</t>
  </si>
  <si>
    <t>Select the "Symbols" pull-down menu.</t>
  </si>
  <si>
    <t>Save the file so that your changes will be persistent for future use.</t>
  </si>
  <si>
    <t>The Format Cells pop-up box will appear.</t>
  </si>
  <si>
    <t>Choose the preferred currency that you would like to use.</t>
  </si>
  <si>
    <t xml:space="preserve"> Select the green cells that contain the $ sign.</t>
  </si>
  <si>
    <t xml:space="preserve">preferred choice. We offer guidance below on how to implement this change into your Calculator. </t>
  </si>
  <si>
    <t>Hover your pointer over the selected cells, then right-click and select "Format Cells"</t>
  </si>
  <si>
    <t>from the pull-down menu.</t>
  </si>
  <si>
    <t>Using your smart phone, take a picture of these instructions so that you may view</t>
  </si>
  <si>
    <t>them as you make changes to the "Calculator" tab - no switching back and forth.</t>
  </si>
  <si>
    <t>Select the "OK" button on the bottom of the pop-up box.</t>
  </si>
  <si>
    <t>You will be presented with your selected cells as changed to your new currency.</t>
  </si>
  <si>
    <t xml:space="preserve">Repeat the process for all other cells that feature a "$" symbol, including "My </t>
  </si>
  <si>
    <t>Published Menu Price".</t>
  </si>
  <si>
    <t>Additionally, you will see tabs like "Vendors" in this tool that do not directly relate to the calculator feature. We</t>
  </si>
  <si>
    <t>have added this level of visibility for your convenience and centralizing information. Use what you need from</t>
  </si>
  <si>
    <t xml:space="preserve">this tool, and feel free to skip portions that are not relevant to your business. </t>
  </si>
  <si>
    <r>
      <t>it should populate the Vendor column as a list pull-down and save you future time.</t>
    </r>
    <r>
      <rPr>
        <sz val="11"/>
        <color theme="1"/>
        <rFont val="Calibri"/>
        <family val="2"/>
        <scheme val="minor"/>
      </rPr>
      <t xml:space="preserve">      See</t>
    </r>
  </si>
  <si>
    <t>Sample Wine Vendor</t>
  </si>
  <si>
    <t>Sample Contact</t>
  </si>
  <si>
    <t>https://example.com/</t>
  </si>
  <si>
    <t>vendor@example.com</t>
  </si>
  <si>
    <t>Only fill the information in columns B through R IF you find it useful. Please remove / delete Sample Wine Vendor if you like.</t>
  </si>
  <si>
    <t xml:space="preserve">. </t>
  </si>
  <si>
    <r>
      <rPr>
        <b/>
        <sz val="11"/>
        <color theme="1"/>
        <rFont val="Calibri"/>
        <family val="2"/>
        <scheme val="minor"/>
      </rPr>
      <t>How to use the "Products" Tabs</t>
    </r>
    <r>
      <rPr>
        <sz val="11"/>
        <color theme="1"/>
        <rFont val="Calibri"/>
        <family val="2"/>
        <scheme val="minor"/>
      </rPr>
      <t xml:space="preserve">
If you use certain products frequently, you'll want to save the product in the appropriate Product Tab.  This will allow you to access the product details without referencing invoices every time you need them in the Calculator Tab. Once you've built a recipe, do the following:
For a single product, copy the seven cells under the column headings of "Product, Package Size, Cost, Vendor, Measure, # of Units, and Cost per Unit". Then select the appropriate tab, Food, Liquor, Beer, or Wine. Then look for the category for your product (ex. "Pantry" for Olive Oil), and paste the seven cells into the worksheet.  To re-use this data, copy the seven cells from the Product Tab, then paste them into the appropriate row for the product in the Calculator Tab's Product section.</t>
    </r>
  </si>
  <si>
    <t>These step-by-step instructions unlock the power of the Tables of Content Menu Pricing Calculator.</t>
  </si>
  <si>
    <t xml:space="preserve">  with any additional questions.</t>
  </si>
  <si>
    <t>All rights reserved. 
Published in the United States by Tables of Content, LLC.</t>
  </si>
  <si>
    <t>Other Expenses</t>
  </si>
  <si>
    <t>THE TOC MENU PRICING CALCULATOR</t>
  </si>
  <si>
    <t xml:space="preserve">Wine Example Page</t>
  </si>
  <si>
    <t xml:space="preserve">Unsalted Butter</t>
  </si>
  <si>
    <t xml:space="preserve">Dairy Supplier</t>
  </si>
  <si>
    <t xml:space="preserve">Green Onions</t>
  </si>
  <si>
    <t xml:space="preserve">Produce Supplier</t>
  </si>
  <si>
    <r>
      <rPr>
        <b/>
        <sz val="11"/>
        <color theme="0"/>
        <rFont val="Calibri"/>
        <family val="2"/>
        <scheme val="minor"/>
      </rPr>
      <t xml:space="preserve">Which file? </t>
    </r>
    <r>
      <rPr>
        <sz val="11"/>
        <color theme="0"/>
        <rFont val="Calibri"/>
        <family val="2"/>
        <scheme val="minor"/>
      </rPr>
      <t xml:space="preserve">The .xlsx (no macros) is the recommended download: it works in Excel, Google Sheets and on phones. The .xlsm is "Excel with the CLEAR ALL button" (desktop Excel, macros enabled).
</t>
    </r>
    <r>
      <rPr>
        <b/>
        <sz val="11"/>
        <color theme="0"/>
        <rFont val="Calibri"/>
        <family val="2"/>
        <scheme val="minor"/>
      </rPr>
      <t xml:space="preserve">Clearing inputs by hand (this version has no CLEAR ALL button): </t>
    </r>
    <r>
      <rPr>
        <sz val="11"/>
        <color theme="0"/>
        <rFont val="Calibri"/>
        <family val="2"/>
        <scheme val="minor"/>
      </rPr>
      <t xml:space="preserve">On the Calculator tab, select the white input cells K7:M26 (ingredients), P7:U26 (product details), M29:M30 (target cost override and waste), the Serving Instructions box (P29), R33 (published price) and the Directions box (J38), then press Delete. Hold Ctrl (Cmd on Mac) to select several ranges at once. In Excel you can also type K7:M26,P7:U26,M29:M30,P29:V32,R33,J38:V57 into the Name Box (left of the formula bar), press Enter, then Delete. These are the same cells the CLEAR ALL button clears in the .xlsm. Don't select the COGS targets (F17:F22) or the green formula cells: COGS targets and all formulas are kept. Tip: keep a blank copy of this file and start each new recipe from it.</t>
    </r>
  </si>
  <si>
    <t xml:space="preserve">Clear by hand (see Instructions): ingredients, product details, target cost override and waste, serving instructions, published price and directions. COGS targets and all formulas are kept.</t>
  </si>
  <si>
    <t xml:space="preserve">Figure 9</t>
  </si>
  <si>
    <t xml:space="preserve">Target Cost in use</t>
  </si>
  <si>
    <t xml:space="preserve">Target Cost override</t>
  </si>
  <si>
    <t xml:space="preserve">Optional</t>
  </si>
  <si>
    <t xml:space="preserve">Food Unit Conversion Helper</t>
  </si>
  <si>
    <t xml:space="preserve">Enter what you pay for a package and how big it is, then pick the unit your recipe uses. Weight converts to weight (lb, oz, kg, g), volume to volume (gal to tsp), count to count (each, dozen, case).</t>
  </si>
  <si>
    <t xml:space="preserve">Package cost</t>
  </si>
  <si>
    <t xml:space="preserve">e.g. 40 for a $40 bag</t>
  </si>
  <si>
    <t xml:space="preserve">Package size (how many units)</t>
  </si>
  <si>
    <t xml:space="preserve">e.g. 10 for a 10 lb bag</t>
  </si>
  <si>
    <t xml:space="preserve">Package unit</t>
  </si>
  <si>
    <t xml:space="preserve">pick from the list</t>
  </si>
  <si>
    <t xml:space="preserve">Units per case (only if the unit is case)</t>
  </si>
  <si>
    <t xml:space="preserve">e.g. 24 for a case of 24</t>
  </si>
  <si>
    <t xml:space="preserve">Recipe unit</t>
  </si>
  <si>
    <t xml:space="preserve">the unit your recipe uses</t>
  </si>
  <si>
    <t xml:space="preserve">Cost per recipe unit</t>
  </si>
  <si>
    <t xml:space="preserve">Standard conversions (reference; also used by the helper above)</t>
  </si>
  <si>
    <t xml:space="preserve">Unit</t>
  </si>
  <si>
    <t xml:space="preserve">Type</t>
  </si>
  <si>
    <t xml:space="preserve">Equals this many base units</t>
  </si>
  <si>
    <t xml:space="preserve">Base unit</t>
  </si>
  <si>
    <t xml:space="preserve">Standard conversion</t>
  </si>
  <si>
    <t xml:space="preserve">lb</t>
  </si>
  <si>
    <t xml:space="preserve">weight</t>
  </si>
  <si>
    <t xml:space="preserve">g</t>
  </si>
  <si>
    <t xml:space="preserve">1 lb = 16 oz = 453.592 g</t>
  </si>
  <si>
    <t xml:space="preserve">1 oz (weight) = 1/16 lb = about 28.35 g</t>
  </si>
  <si>
    <t xml:space="preserve">kg</t>
  </si>
  <si>
    <t xml:space="preserve">1 kg = 1000 g</t>
  </si>
  <si>
    <t xml:space="preserve">Base unit for weight</t>
  </si>
  <si>
    <t xml:space="preserve">gal</t>
  </si>
  <si>
    <t xml:space="preserve">volume</t>
  </si>
  <si>
    <t xml:space="preserve">fl oz</t>
  </si>
  <si>
    <t xml:space="preserve">1 gal = 4 qt = 8 pt = 16 cups = 128 fl oz</t>
  </si>
  <si>
    <t xml:space="preserve">qt</t>
  </si>
  <si>
    <t xml:space="preserve">1 qt = 2 pt = 4 cups = 32 fl oz</t>
  </si>
  <si>
    <t xml:space="preserve">pt</t>
  </si>
  <si>
    <t xml:space="preserve">1 pt = 2 cups = 16 fl oz</t>
  </si>
  <si>
    <t xml:space="preserve">cup</t>
  </si>
  <si>
    <t xml:space="preserve">1 cup = 16 tbsp = 8 fl oz</t>
  </si>
  <si>
    <t xml:space="preserve">1 fl oz = 2 tbsp (fluid ounce = volume)</t>
  </si>
  <si>
    <t xml:space="preserve">tbsp</t>
  </si>
  <si>
    <t xml:space="preserve">1 tbsp = 3 tsp</t>
  </si>
  <si>
    <t xml:space="preserve">tsp</t>
  </si>
  <si>
    <t xml:space="preserve">3 tsp = 1 tbsp</t>
  </si>
  <si>
    <t xml:space="preserve">count</t>
  </si>
  <si>
    <t xml:space="preserve">One item</t>
  </si>
  <si>
    <t xml:space="preserve">dozen</t>
  </si>
  <si>
    <t xml:space="preserve">1 dozen = 12 each</t>
  </si>
  <si>
    <t xml:space="preserve">1 case = the units per case you enter in C7</t>
  </si>
  <si>
    <t xml:space="preserve">#10 can: this is a can SIZE, about 0.82 gal (about 105 fl oz) nominal volume. Net weight varies by product, so read it off the label and enter that weight (lb or oz) as the package size.</t>
  </si>
  <si>
    <t xml:space="preserve">Weight and volume are not converted into each other: that needs each product's density, which varies. "oz" means a weight ounce; use "fl oz" for volume.</t>
  </si>
  <si>
    <t xml:space="preserve">For a case, choose "case" as the package unit and enter how many items are in it (C7); the recipe unit is then each or dozen.</t>
  </si>
  <si>
    <t xml:space="preserve">Food Unit Conversion Helper (Unit Converter tab).</t>
  </si>
  <si>
    <t xml:space="preserve">Food units (lb, oz, kg, g, cups, gallons): see the Food Unit Conversion Helper on the Unit Converter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</si>
</sst>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_);\(&quot;$&quot;#,##0.00\)"/>
    <numFmt numFmtId="44" formatCode="_(&quot;$&quot;* #,##0.00_);_(&quot;$&quot;* \(#,##0.00\);_(&quot;$&quot;* &quot;-&quot;??_);_(@_)"/>
    <numFmt numFmtId="164" formatCode="0.0%"/>
    <numFmt numFmtId="165" formatCode="&quot;$&quot;#,##0.00"/>
    <numFmt numFmtId="166" formatCode="#,##0.0"/>
    <numFmt numFmtId="167" formatCode="0;0;;@"/>
    <numFmt numFmtId="168" formatCode="&quot;$&quot;#,##0.00###"/>
    <numFmt numFmtId="169" formatCode="0.0000"/>
  </numFmts>
  <fonts count="42" x14ac:knownFonts="1">
    <font>
      <sz val="11"/>
      <color theme="1"/>
      <name val="Calibri"/>
      <family val="2"/>
      <scheme val="minor"/>
    </font>
    <font>
      <sz val="11"/>
      <color theme="1"/>
      <name val="Calibri"/>
      <family val="2"/>
      <scheme val="minor"/>
    </font>
    <font>
      <b/>
      <sz val="11"/>
      <color theme="1"/>
      <name val="Calibri"/>
      <family val="2"/>
      <scheme val="minor"/>
    </font>
    <font>
      <sz val="10"/>
      <name val="Verdana"/>
      <family val="2"/>
    </font>
    <font>
      <u/>
      <sz val="11"/>
      <color theme="10"/>
      <name val="Calibri"/>
      <family val="2"/>
      <scheme val="minor"/>
    </font>
    <font>
      <b/>
      <sz val="10"/>
      <name val="Verdana"/>
      <family val="2"/>
    </font>
    <font>
      <b/>
      <i/>
      <sz val="11"/>
      <color theme="1"/>
      <name val="Calibri"/>
      <family val="2"/>
      <scheme val="minor"/>
    </font>
    <font>
      <b/>
      <sz val="12"/>
      <color theme="1"/>
      <name val="Calibri"/>
      <family val="2"/>
      <scheme val="minor"/>
    </font>
    <font>
      <b/>
      <i/>
      <sz val="11"/>
      <color rgb="FFC00000"/>
      <name val="Calibri"/>
      <family val="2"/>
      <scheme val="minor"/>
    </font>
    <font>
      <sz val="11"/>
      <color rgb="FFC00000"/>
      <name val="Calibri"/>
      <family val="2"/>
      <scheme val="minor"/>
    </font>
    <font>
      <b/>
      <sz val="11"/>
      <color rgb="FFC00000"/>
      <name val="Calibri"/>
      <family val="2"/>
      <scheme val="minor"/>
    </font>
    <font>
      <b/>
      <i/>
      <sz val="11"/>
      <color theme="8" tint="-0.499984740745262"/>
      <name val="Calibri"/>
      <family val="2"/>
      <scheme val="minor"/>
    </font>
    <font>
      <b/>
      <sz val="11"/>
      <name val="Calibri"/>
      <family val="2"/>
      <scheme val="minor"/>
    </font>
    <font>
      <b/>
      <sz val="14"/>
      <color theme="1"/>
      <name val="Calibri"/>
      <family val="2"/>
      <scheme val="minor"/>
    </font>
    <font>
      <b/>
      <sz val="16"/>
      <color theme="1"/>
      <name val="Calibri"/>
      <family val="2"/>
      <scheme val="minor"/>
    </font>
    <font>
      <sz val="12"/>
      <color theme="1"/>
      <name val="Calibri"/>
      <family val="2"/>
      <scheme val="minor"/>
    </font>
    <font>
      <sz val="12"/>
      <name val="Calibri"/>
      <family val="2"/>
      <scheme val="minor"/>
    </font>
    <font>
      <u/>
      <sz val="12"/>
      <color indexed="12"/>
      <name val="Verdana"/>
      <family val="2"/>
    </font>
    <font>
      <b/>
      <sz val="12"/>
      <name val="Calibri"/>
      <family val="2"/>
      <scheme val="minor"/>
    </font>
    <font>
      <b/>
      <i/>
      <sz val="14"/>
      <color rgb="FFC00000"/>
      <name val="Calibri"/>
      <family val="2"/>
      <scheme val="minor"/>
    </font>
    <font>
      <sz val="11"/>
      <color theme="0"/>
      <name val="Calibri"/>
      <family val="2"/>
      <scheme val="minor"/>
    </font>
    <font>
      <sz val="10"/>
      <name val="Arial"/>
      <family val="2"/>
    </font>
    <font>
      <b/>
      <sz val="10"/>
      <name val="Arial"/>
      <family val="2"/>
    </font>
    <font>
      <b/>
      <sz val="10"/>
      <color theme="0"/>
      <name val="Arial"/>
      <family val="2"/>
    </font>
    <font>
      <sz val="9"/>
      <color indexed="81"/>
      <name val="Tahoma"/>
      <family val="2"/>
    </font>
    <font>
      <b/>
      <sz val="9"/>
      <color indexed="81"/>
      <name val="Tahoma"/>
      <family val="2"/>
    </font>
    <font>
      <b/>
      <i/>
      <sz val="9"/>
      <color theme="1"/>
      <name val="Calibri"/>
      <family val="2"/>
      <scheme val="minor"/>
    </font>
    <font>
      <b/>
      <i/>
      <u/>
      <sz val="14"/>
      <color theme="0"/>
      <name val="Calibri"/>
      <family val="2"/>
      <scheme val="minor"/>
    </font>
    <font>
      <b/>
      <i/>
      <sz val="14"/>
      <color theme="0"/>
      <name val="Calibri"/>
      <family val="2"/>
      <scheme val="minor"/>
    </font>
    <font>
      <b/>
      <sz val="12"/>
      <color rgb="FFC00000"/>
      <name val="Calibri"/>
      <family val="2"/>
      <scheme val="minor"/>
    </font>
    <font>
      <b/>
      <sz val="12"/>
      <color rgb="FF000000"/>
      <name val="Calibri"/>
      <family val="2"/>
    </font>
    <font>
      <b/>
      <sz val="12"/>
      <color theme="8" tint="-0.499984740745262"/>
      <name val="Calibri"/>
      <family val="2"/>
      <scheme val="minor"/>
    </font>
    <font>
      <b/>
      <i/>
      <u/>
      <sz val="16"/>
      <color theme="0"/>
      <name val="Calibri"/>
      <family val="2"/>
      <scheme val="minor"/>
    </font>
    <font>
      <b/>
      <sz val="14"/>
      <color theme="0"/>
      <name val="Calibri"/>
      <family val="2"/>
      <scheme val="minor"/>
    </font>
    <font>
      <u/>
      <sz val="13.5"/>
      <color theme="0"/>
      <name val="Calibri"/>
      <family val="2"/>
      <scheme val="minor"/>
    </font>
    <font>
      <b/>
      <sz val="24"/>
      <color theme="1"/>
      <name val="Calibri"/>
      <family val="2"/>
      <scheme val="minor"/>
    </font>
    <font>
      <b/>
      <sz val="11"/>
      <color rgb="FFC00000"/>
      <name val="Calibri"/>
      <family val="2"/>
      <scheme val="minor"/>
    </font>
    <font>
      <b/>
      <sz val="10"/>
      <color rgb="FFC00000"/>
      <name val="Calibri"/>
      <family val="2"/>
      <scheme val="minor"/>
    </font>
    <font>
      <i/>
      <sz val="9"/>
      <color rgb="FF404040"/>
      <name val="Calibri"/>
      <family val="2"/>
      <scheme val="minor"/>
    </font>
    <font>
      <b/>
      <sz val="14"/>
      <color theme="0"/>
      <name val="Calibri"/>
      <family val="2"/>
      <scheme val="minor"/>
    </font>
    <font>
      <i/>
      <sz val="10"/>
      <color rgb="FF595959"/>
      <name val="Calibri"/>
      <family val="2"/>
      <scheme val="minor"/>
    </font>
    <font>
      <sz val="10"/>
      <color rgb="FF262626"/>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8" tint="-0.499984740745262"/>
        <bgColor indexed="64"/>
      </patternFill>
    </fill>
    <fill>
      <patternFill patternType="solid">
        <fgColor theme="7" tint="0.79998168889431442"/>
        <bgColor indexed="64"/>
      </patternFill>
    </fill>
  </fills>
  <borders count="5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433">
    <xf numFmtId="0" fontId="0" fillId="0" borderId="0" xfId="0"/>
    <xf numFmtId="0" fontId="2" fillId="0" borderId="0" xfId="0" applyFont="1"/>
    <xf numFmtId="0" fontId="0" fillId="0" borderId="0" xfId="0" applyAlignment="1">
      <alignment horizontal="center"/>
    </xf>
    <xf numFmtId="0" fontId="6" fillId="2" borderId="22" xfId="0" applyFont="1" applyFill="1" applyBorder="1"/>
    <xf numFmtId="0" fontId="0" fillId="2" borderId="23" xfId="0" applyFill="1" applyBorder="1"/>
    <xf numFmtId="0" fontId="0" fillId="2" borderId="23" xfId="0" applyFill="1" applyBorder="1" applyAlignment="1">
      <alignment horizontal="center"/>
    </xf>
    <xf numFmtId="7" fontId="0" fillId="2" borderId="23" xfId="1" applyNumberFormat="1" applyFont="1" applyFill="1" applyBorder="1" applyAlignment="1">
      <alignment horizontal="center"/>
    </xf>
    <xf numFmtId="0" fontId="0" fillId="2" borderId="24" xfId="0" applyFill="1" applyBorder="1"/>
    <xf numFmtId="0" fontId="0" fillId="0" borderId="2" xfId="0" applyBorder="1"/>
    <xf numFmtId="0" fontId="0" fillId="0" borderId="2" xfId="0" applyBorder="1" applyAlignment="1">
      <alignment horizontal="center"/>
    </xf>
    <xf numFmtId="7" fontId="0" fillId="3" borderId="12" xfId="0" applyNumberFormat="1" applyFill="1" applyBorder="1" applyAlignment="1">
      <alignment horizontal="center"/>
    </xf>
    <xf numFmtId="7" fontId="0" fillId="3" borderId="25" xfId="0" applyNumberFormat="1" applyFill="1" applyBorder="1" applyAlignment="1">
      <alignment horizontal="center"/>
    </xf>
    <xf numFmtId="7" fontId="0" fillId="3" borderId="10" xfId="1" applyNumberFormat="1" applyFont="1" applyFill="1" applyBorder="1" applyAlignment="1">
      <alignment horizontal="center"/>
    </xf>
    <xf numFmtId="7" fontId="0" fillId="3" borderId="12" xfId="1" applyNumberFormat="1" applyFont="1" applyFill="1" applyBorder="1" applyAlignment="1">
      <alignment horizontal="center"/>
    </xf>
    <xf numFmtId="7" fontId="0" fillId="3" borderId="13" xfId="1" applyNumberFormat="1" applyFont="1" applyFill="1" applyBorder="1" applyAlignment="1">
      <alignment horizontal="center"/>
    </xf>
    <xf numFmtId="7" fontId="2" fillId="3" borderId="0" xfId="0" applyNumberFormat="1" applyFont="1" applyFill="1" applyAlignment="1">
      <alignment horizontal="center"/>
    </xf>
    <xf numFmtId="164" fontId="0" fillId="3" borderId="0" xfId="0" applyNumberFormat="1" applyFill="1" applyAlignment="1">
      <alignment horizontal="center"/>
    </xf>
    <xf numFmtId="7" fontId="7" fillId="3" borderId="20" xfId="0" applyNumberFormat="1" applyFont="1" applyFill="1" applyBorder="1" applyAlignment="1">
      <alignment horizontal="center"/>
    </xf>
    <xf numFmtId="0" fontId="0" fillId="0" borderId="26" xfId="0" applyBorder="1" applyAlignment="1">
      <alignment horizontal="center"/>
    </xf>
    <xf numFmtId="0" fontId="0" fillId="4" borderId="0" xfId="0" applyFill="1"/>
    <xf numFmtId="0" fontId="2" fillId="4" borderId="0" xfId="0" applyFont="1" applyFill="1"/>
    <xf numFmtId="0" fontId="2" fillId="5" borderId="0" xfId="0" applyFont="1" applyFill="1"/>
    <xf numFmtId="0" fontId="0" fillId="5" borderId="0" xfId="0" applyFill="1" applyAlignment="1">
      <alignment horizontal="center"/>
    </xf>
    <xf numFmtId="7" fontId="0" fillId="5" borderId="0" xfId="1" applyNumberFormat="1" applyFont="1" applyFill="1" applyBorder="1" applyAlignment="1">
      <alignment horizontal="center"/>
    </xf>
    <xf numFmtId="0" fontId="2" fillId="0" borderId="9" xfId="0" applyFont="1" applyBorder="1" applyAlignment="1">
      <alignment horizontal="center"/>
    </xf>
    <xf numFmtId="165" fontId="0" fillId="0" borderId="2" xfId="0" applyNumberFormat="1" applyBorder="1" applyAlignment="1">
      <alignment horizontal="center"/>
    </xf>
    <xf numFmtId="165" fontId="0" fillId="0" borderId="26" xfId="0" applyNumberFormat="1" applyBorder="1" applyAlignment="1">
      <alignment horizontal="center"/>
    </xf>
    <xf numFmtId="0" fontId="0" fillId="5" borderId="14" xfId="0" applyFill="1" applyBorder="1"/>
    <xf numFmtId="0" fontId="0" fillId="5" borderId="15" xfId="0" applyFill="1" applyBorder="1"/>
    <xf numFmtId="0" fontId="0" fillId="5" borderId="15" xfId="0" applyFill="1" applyBorder="1" applyAlignment="1">
      <alignment horizontal="center"/>
    </xf>
    <xf numFmtId="0" fontId="0" fillId="5" borderId="16" xfId="0" applyFill="1" applyBorder="1"/>
    <xf numFmtId="0" fontId="0" fillId="5" borderId="17" xfId="0" applyFill="1" applyBorder="1"/>
    <xf numFmtId="0" fontId="0" fillId="5" borderId="0" xfId="0" applyFill="1"/>
    <xf numFmtId="0" fontId="10" fillId="5" borderId="1" xfId="0" applyFont="1" applyFill="1" applyBorder="1" applyAlignment="1">
      <alignment horizontal="center"/>
    </xf>
    <xf numFmtId="0" fontId="0" fillId="5" borderId="18" xfId="0" applyFill="1" applyBorder="1"/>
    <xf numFmtId="0" fontId="0" fillId="5" borderId="8" xfId="0" applyFill="1" applyBorder="1" applyAlignment="1">
      <alignment horizontal="center"/>
    </xf>
    <xf numFmtId="0" fontId="0" fillId="5" borderId="9" xfId="0" applyFill="1" applyBorder="1" applyAlignment="1">
      <alignment horizontal="center"/>
    </xf>
    <xf numFmtId="0" fontId="0" fillId="5" borderId="5" xfId="0" applyFill="1" applyBorder="1" applyAlignment="1">
      <alignment horizontal="center"/>
    </xf>
    <xf numFmtId="0" fontId="0" fillId="5" borderId="4" xfId="0" applyFill="1" applyBorder="1" applyAlignment="1">
      <alignment horizontal="center"/>
    </xf>
    <xf numFmtId="7" fontId="0" fillId="5" borderId="5" xfId="1" applyNumberFormat="1" applyFont="1" applyFill="1" applyBorder="1" applyAlignment="1">
      <alignment horizontal="center"/>
    </xf>
    <xf numFmtId="0" fontId="0" fillId="5" borderId="11" xfId="0" applyFill="1" applyBorder="1" applyAlignment="1">
      <alignment horizontal="center"/>
    </xf>
    <xf numFmtId="0" fontId="0" fillId="5" borderId="2" xfId="0" applyFill="1" applyBorder="1"/>
    <xf numFmtId="0" fontId="0" fillId="5" borderId="2" xfId="0" applyFill="1" applyBorder="1" applyAlignment="1">
      <alignment horizontal="center"/>
    </xf>
    <xf numFmtId="0" fontId="0" fillId="5" borderId="6" xfId="0" applyFill="1" applyBorder="1" applyAlignment="1">
      <alignment horizontal="center"/>
    </xf>
    <xf numFmtId="164" fontId="0" fillId="5" borderId="2" xfId="0" applyNumberFormat="1" applyFill="1" applyBorder="1" applyAlignment="1">
      <alignment horizontal="center"/>
    </xf>
    <xf numFmtId="164" fontId="0" fillId="5" borderId="7" xfId="0" applyNumberFormat="1" applyFill="1" applyBorder="1" applyAlignment="1">
      <alignment horizontal="center"/>
    </xf>
    <xf numFmtId="0" fontId="7" fillId="5" borderId="0" xfId="0" applyFont="1" applyFill="1"/>
    <xf numFmtId="0" fontId="7" fillId="5" borderId="0" xfId="0" applyFont="1" applyFill="1" applyAlignment="1">
      <alignment horizontal="center"/>
    </xf>
    <xf numFmtId="0" fontId="0" fillId="5" borderId="19" xfId="0" applyFill="1" applyBorder="1"/>
    <xf numFmtId="0" fontId="0" fillId="5" borderId="20" xfId="0" applyFill="1" applyBorder="1"/>
    <xf numFmtId="0" fontId="0" fillId="5" borderId="20" xfId="0" applyFill="1" applyBorder="1" applyAlignment="1">
      <alignment horizontal="center"/>
    </xf>
    <xf numFmtId="7" fontId="0" fillId="5" borderId="20" xfId="1" applyNumberFormat="1" applyFont="1" applyFill="1" applyBorder="1" applyAlignment="1">
      <alignment horizontal="center"/>
    </xf>
    <xf numFmtId="0" fontId="0" fillId="5" borderId="21" xfId="0" applyFill="1" applyBorder="1"/>
    <xf numFmtId="7" fontId="0" fillId="5" borderId="15" xfId="1" applyNumberFormat="1" applyFont="1" applyFill="1" applyBorder="1" applyAlignment="1">
      <alignment horizontal="center"/>
    </xf>
    <xf numFmtId="0" fontId="0" fillId="5" borderId="1" xfId="0" applyFill="1" applyBorder="1" applyAlignment="1">
      <alignment horizontal="center"/>
    </xf>
    <xf numFmtId="0" fontId="0" fillId="5" borderId="13" xfId="0" applyFill="1" applyBorder="1" applyAlignment="1">
      <alignment horizontal="center"/>
    </xf>
    <xf numFmtId="0" fontId="11" fillId="5" borderId="0" xfId="0" applyFont="1" applyFill="1" applyAlignment="1">
      <alignment horizontal="center"/>
    </xf>
    <xf numFmtId="0" fontId="11" fillId="5" borderId="0" xfId="0" applyFont="1" applyFill="1"/>
    <xf numFmtId="0" fontId="6" fillId="5" borderId="0" xfId="0" applyFont="1" applyFill="1"/>
    <xf numFmtId="0" fontId="2" fillId="5" borderId="15" xfId="0" applyFont="1" applyFill="1" applyBorder="1"/>
    <xf numFmtId="0" fontId="0" fillId="5" borderId="20" xfId="0" applyFill="1" applyBorder="1" applyAlignment="1">
      <alignment horizontal="center" vertical="center" wrapText="1"/>
    </xf>
    <xf numFmtId="0" fontId="0" fillId="5" borderId="20" xfId="0" applyFill="1" applyBorder="1" applyAlignment="1">
      <alignment vertical="center" wrapText="1"/>
    </xf>
    <xf numFmtId="0" fontId="5" fillId="5" borderId="0" xfId="0" applyFont="1" applyFill="1"/>
    <xf numFmtId="0" fontId="3" fillId="5" borderId="0" xfId="0" applyFont="1" applyFill="1"/>
    <xf numFmtId="164" fontId="0" fillId="5" borderId="0" xfId="2" applyNumberFormat="1" applyFont="1" applyFill="1" applyAlignment="1">
      <alignment horizontal="center"/>
    </xf>
    <xf numFmtId="164" fontId="0" fillId="5" borderId="2" xfId="2" applyNumberFormat="1" applyFont="1" applyFill="1" applyBorder="1" applyAlignment="1">
      <alignment horizontal="center"/>
    </xf>
    <xf numFmtId="164" fontId="2" fillId="5" borderId="0" xfId="2" applyNumberFormat="1" applyFont="1" applyFill="1" applyAlignment="1">
      <alignment horizontal="center"/>
    </xf>
    <xf numFmtId="164" fontId="2" fillId="5" borderId="2" xfId="2" applyNumberFormat="1" applyFont="1" applyFill="1" applyBorder="1" applyAlignment="1">
      <alignment horizontal="center"/>
    </xf>
    <xf numFmtId="0" fontId="0" fillId="6" borderId="0" xfId="0" applyFill="1"/>
    <xf numFmtId="0" fontId="0" fillId="6" borderId="14" xfId="0" applyFill="1" applyBorder="1"/>
    <xf numFmtId="0" fontId="0" fillId="6" borderId="15" xfId="0" applyFill="1" applyBorder="1"/>
    <xf numFmtId="0" fontId="0" fillId="6" borderId="16" xfId="0" applyFill="1" applyBorder="1"/>
    <xf numFmtId="0" fontId="0" fillId="6" borderId="17" xfId="0" applyFill="1" applyBorder="1"/>
    <xf numFmtId="0" fontId="2" fillId="6" borderId="0" xfId="0" applyFont="1" applyFill="1"/>
    <xf numFmtId="0" fontId="0" fillId="6" borderId="18" xfId="0" applyFill="1" applyBorder="1"/>
    <xf numFmtId="7" fontId="0" fillId="5" borderId="0" xfId="1" applyNumberFormat="1" applyFont="1" applyFill="1" applyAlignment="1">
      <alignment horizontal="center"/>
    </xf>
    <xf numFmtId="0" fontId="0" fillId="6" borderId="19" xfId="0" applyFill="1" applyBorder="1"/>
    <xf numFmtId="0" fontId="0" fillId="6" borderId="20" xfId="0" applyFill="1" applyBorder="1"/>
    <xf numFmtId="0" fontId="0" fillId="6" borderId="21" xfId="0" applyFill="1" applyBorder="1"/>
    <xf numFmtId="0" fontId="0" fillId="5" borderId="16" xfId="0" applyFill="1" applyBorder="1" applyAlignment="1">
      <alignment horizontal="center"/>
    </xf>
    <xf numFmtId="0" fontId="0" fillId="5" borderId="9" xfId="0" applyFill="1" applyBorder="1"/>
    <xf numFmtId="0" fontId="0" fillId="5" borderId="10" xfId="0" applyFill="1" applyBorder="1"/>
    <xf numFmtId="0" fontId="0" fillId="5" borderId="6" xfId="0" applyFill="1" applyBorder="1"/>
    <xf numFmtId="0" fontId="0" fillId="5" borderId="1" xfId="0" applyFill="1" applyBorder="1"/>
    <xf numFmtId="0" fontId="0" fillId="5" borderId="13" xfId="0" applyFill="1" applyBorder="1"/>
    <xf numFmtId="0" fontId="2" fillId="0" borderId="8" xfId="0" applyFont="1" applyBorder="1" applyAlignment="1">
      <alignment horizontal="center"/>
    </xf>
    <xf numFmtId="165" fontId="10" fillId="0" borderId="10" xfId="0" applyNumberFormat="1" applyFont="1" applyBorder="1" applyAlignment="1">
      <alignment horizontal="center"/>
    </xf>
    <xf numFmtId="0" fontId="2" fillId="0" borderId="27" xfId="0" applyFont="1" applyBorder="1" applyAlignment="1">
      <alignment horizontal="center"/>
    </xf>
    <xf numFmtId="0" fontId="2" fillId="5" borderId="28" xfId="0" applyFont="1" applyFill="1" applyBorder="1" applyAlignment="1">
      <alignment horizontal="left"/>
    </xf>
    <xf numFmtId="0" fontId="2" fillId="5" borderId="29" xfId="0" applyFont="1" applyFill="1" applyBorder="1" applyAlignment="1">
      <alignment horizontal="center"/>
    </xf>
    <xf numFmtId="0" fontId="2" fillId="5" borderId="30" xfId="0" applyFont="1" applyFill="1" applyBorder="1" applyAlignment="1">
      <alignment horizontal="center"/>
    </xf>
    <xf numFmtId="0" fontId="0" fillId="0" borderId="33" xfId="0" applyBorder="1"/>
    <xf numFmtId="0" fontId="0" fillId="0" borderId="34" xfId="0" applyBorder="1"/>
    <xf numFmtId="0" fontId="0" fillId="0" borderId="7" xfId="0" applyBorder="1" applyAlignment="1">
      <alignment horizontal="center"/>
    </xf>
    <xf numFmtId="0" fontId="0" fillId="0" borderId="35" xfId="0" applyBorder="1"/>
    <xf numFmtId="7" fontId="2" fillId="5" borderId="40" xfId="1" applyNumberFormat="1" applyFont="1" applyFill="1" applyBorder="1" applyAlignment="1">
      <alignment horizontal="center"/>
    </xf>
    <xf numFmtId="7" fontId="0" fillId="3" borderId="18" xfId="1" applyNumberFormat="1" applyFont="1" applyFill="1" applyBorder="1" applyAlignment="1">
      <alignment horizontal="center"/>
    </xf>
    <xf numFmtId="7" fontId="0" fillId="3" borderId="21" xfId="1" applyNumberFormat="1" applyFont="1" applyFill="1" applyBorder="1" applyAlignment="1">
      <alignment horizontal="center"/>
    </xf>
    <xf numFmtId="0" fontId="0" fillId="0" borderId="27" xfId="0" applyBorder="1" applyAlignment="1">
      <alignment horizontal="center"/>
    </xf>
    <xf numFmtId="165" fontId="10" fillId="5" borderId="29" xfId="0" applyNumberFormat="1" applyFont="1" applyFill="1" applyBorder="1" applyAlignment="1">
      <alignment horizontal="center"/>
    </xf>
    <xf numFmtId="165" fontId="10" fillId="5" borderId="0" xfId="0" applyNumberFormat="1" applyFont="1" applyFill="1" applyAlignment="1">
      <alignment horizontal="center"/>
    </xf>
    <xf numFmtId="165" fontId="10" fillId="0" borderId="2" xfId="0" applyNumberFormat="1" applyFont="1" applyBorder="1" applyAlignment="1">
      <alignment horizontal="center"/>
    </xf>
    <xf numFmtId="165" fontId="10" fillId="0" borderId="7" xfId="0" applyNumberFormat="1" applyFont="1" applyBorder="1" applyAlignment="1">
      <alignment horizontal="center"/>
    </xf>
    <xf numFmtId="165" fontId="10" fillId="0" borderId="26" xfId="0" applyNumberFormat="1" applyFont="1" applyBorder="1" applyAlignment="1">
      <alignment horizontal="center"/>
    </xf>
    <xf numFmtId="0" fontId="10" fillId="4" borderId="0" xfId="0" applyFont="1" applyFill="1"/>
    <xf numFmtId="165" fontId="10" fillId="0" borderId="0" xfId="0" applyNumberFormat="1" applyFont="1"/>
    <xf numFmtId="0" fontId="10" fillId="5" borderId="32" xfId="0" applyFont="1" applyFill="1" applyBorder="1" applyAlignment="1">
      <alignment horizontal="center"/>
    </xf>
    <xf numFmtId="0" fontId="10" fillId="0" borderId="0" xfId="0" applyFont="1"/>
    <xf numFmtId="0" fontId="0" fillId="0" borderId="43" xfId="0" applyBorder="1"/>
    <xf numFmtId="165" fontId="10" fillId="0" borderId="27" xfId="0" applyNumberFormat="1" applyFont="1" applyBorder="1" applyAlignment="1">
      <alignment horizontal="center"/>
    </xf>
    <xf numFmtId="0" fontId="0" fillId="5" borderId="42" xfId="0" applyFill="1" applyBorder="1" applyAlignment="1">
      <alignment horizontal="center"/>
    </xf>
    <xf numFmtId="0" fontId="0" fillId="8" borderId="17" xfId="0" applyFill="1" applyBorder="1"/>
    <xf numFmtId="166" fontId="0" fillId="8" borderId="0" xfId="0" applyNumberFormat="1" applyFill="1" applyAlignment="1">
      <alignment horizontal="center"/>
    </xf>
    <xf numFmtId="0" fontId="0" fillId="8" borderId="0" xfId="0" applyFill="1" applyAlignment="1">
      <alignment horizontal="center"/>
    </xf>
    <xf numFmtId="2" fontId="0" fillId="8" borderId="18" xfId="0" applyNumberFormat="1" applyFill="1" applyBorder="1" applyAlignment="1">
      <alignment horizontal="center"/>
    </xf>
    <xf numFmtId="3" fontId="0" fillId="8" borderId="0" xfId="0" applyNumberFormat="1" applyFill="1" applyAlignment="1">
      <alignment horizontal="center"/>
    </xf>
    <xf numFmtId="0" fontId="0" fillId="8" borderId="19" xfId="0" applyFill="1" applyBorder="1"/>
    <xf numFmtId="166" fontId="0" fillId="8" borderId="20" xfId="0" applyNumberFormat="1" applyFill="1" applyBorder="1" applyAlignment="1">
      <alignment horizontal="center"/>
    </xf>
    <xf numFmtId="3" fontId="0" fillId="8" borderId="20" xfId="0" applyNumberFormat="1" applyFill="1" applyBorder="1" applyAlignment="1">
      <alignment horizontal="center"/>
    </xf>
    <xf numFmtId="2" fontId="0" fillId="8" borderId="21" xfId="0" applyNumberFormat="1" applyFill="1" applyBorder="1" applyAlignment="1">
      <alignment horizontal="center"/>
    </xf>
    <xf numFmtId="0" fontId="0" fillId="5" borderId="9" xfId="0" applyFill="1" applyBorder="1" applyAlignment="1">
      <alignment wrapText="1"/>
    </xf>
    <xf numFmtId="0" fontId="6" fillId="5" borderId="15" xfId="0" applyFont="1" applyFill="1" applyBorder="1"/>
    <xf numFmtId="164" fontId="0" fillId="5" borderId="0" xfId="2" applyNumberFormat="1" applyFont="1" applyFill="1" applyBorder="1" applyAlignment="1">
      <alignment horizontal="center"/>
    </xf>
    <xf numFmtId="164" fontId="2" fillId="5" borderId="0" xfId="2" applyNumberFormat="1" applyFont="1" applyFill="1" applyBorder="1" applyAlignment="1">
      <alignment horizontal="center"/>
    </xf>
    <xf numFmtId="0" fontId="0" fillId="5" borderId="17" xfId="0" applyFill="1" applyBorder="1" applyAlignment="1">
      <alignment horizontal="center"/>
    </xf>
    <xf numFmtId="165" fontId="0" fillId="5" borderId="0" xfId="0" applyNumberFormat="1" applyFill="1"/>
    <xf numFmtId="0" fontId="2" fillId="5" borderId="17" xfId="0" applyFont="1" applyFill="1" applyBorder="1"/>
    <xf numFmtId="7" fontId="0" fillId="5" borderId="18" xfId="1" applyNumberFormat="1" applyFont="1" applyFill="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xf>
    <xf numFmtId="165" fontId="10" fillId="0" borderId="38" xfId="0" applyNumberFormat="1" applyFont="1" applyBorder="1" applyAlignment="1">
      <alignment horizontal="center"/>
    </xf>
    <xf numFmtId="0" fontId="2" fillId="0" borderId="7" xfId="0" applyFont="1" applyBorder="1" applyAlignment="1">
      <alignment horizontal="center"/>
    </xf>
    <xf numFmtId="0" fontId="2" fillId="0" borderId="39" xfId="0" applyFont="1" applyBorder="1" applyAlignment="1">
      <alignment horizontal="center"/>
    </xf>
    <xf numFmtId="7" fontId="2" fillId="0" borderId="47" xfId="1" applyNumberFormat="1" applyFont="1" applyBorder="1" applyAlignment="1">
      <alignment horizontal="center"/>
    </xf>
    <xf numFmtId="0" fontId="10" fillId="0" borderId="38" xfId="0" applyFont="1" applyBorder="1" applyAlignment="1">
      <alignment horizontal="center"/>
    </xf>
    <xf numFmtId="7" fontId="2" fillId="5" borderId="16" xfId="1" applyNumberFormat="1" applyFont="1" applyFill="1" applyBorder="1" applyAlignment="1">
      <alignment horizontal="center"/>
    </xf>
    <xf numFmtId="7" fontId="0" fillId="3" borderId="48" xfId="1" applyNumberFormat="1" applyFont="1" applyFill="1" applyBorder="1" applyAlignment="1">
      <alignment horizontal="center"/>
    </xf>
    <xf numFmtId="0" fontId="0" fillId="0" borderId="49" xfId="0" applyBorder="1"/>
    <xf numFmtId="0" fontId="0" fillId="0" borderId="50" xfId="0" applyBorder="1" applyAlignment="1">
      <alignment horizontal="center"/>
    </xf>
    <xf numFmtId="165" fontId="10" fillId="0" borderId="50" xfId="0" applyNumberFormat="1" applyFont="1" applyBorder="1" applyAlignment="1">
      <alignment horizontal="center"/>
    </xf>
    <xf numFmtId="7" fontId="0" fillId="3" borderId="16" xfId="1" applyNumberFormat="1" applyFont="1" applyFill="1" applyBorder="1" applyAlignment="1">
      <alignment horizontal="center"/>
    </xf>
    <xf numFmtId="0" fontId="2" fillId="0" borderId="51" xfId="0" applyFont="1" applyBorder="1" applyAlignment="1">
      <alignment horizontal="center"/>
    </xf>
    <xf numFmtId="7" fontId="2" fillId="0" borderId="48" xfId="1" applyNumberFormat="1" applyFont="1" applyBorder="1" applyAlignment="1">
      <alignment horizontal="center"/>
    </xf>
    <xf numFmtId="0" fontId="2" fillId="7" borderId="49" xfId="0" applyFont="1" applyFill="1" applyBorder="1" applyAlignment="1">
      <alignment horizontal="center"/>
    </xf>
    <xf numFmtId="0" fontId="0" fillId="9" borderId="0" xfId="0" applyFill="1"/>
    <xf numFmtId="0" fontId="0" fillId="9" borderId="21" xfId="0" applyFill="1" applyBorder="1"/>
    <xf numFmtId="0" fontId="0" fillId="9" borderId="15" xfId="0" applyFill="1" applyBorder="1" applyAlignment="1">
      <alignment horizontal="left" wrapText="1"/>
    </xf>
    <xf numFmtId="0" fontId="0" fillId="9" borderId="15" xfId="0" applyFill="1" applyBorder="1"/>
    <xf numFmtId="0" fontId="0" fillId="9" borderId="20" xfId="0" applyFill="1" applyBorder="1"/>
    <xf numFmtId="0" fontId="6" fillId="6" borderId="0" xfId="0" applyFont="1" applyFill="1"/>
    <xf numFmtId="0" fontId="0" fillId="6" borderId="1" xfId="0" applyFill="1" applyBorder="1"/>
    <xf numFmtId="0" fontId="0" fillId="6" borderId="4" xfId="0" applyFill="1" applyBorder="1"/>
    <xf numFmtId="9" fontId="0" fillId="6" borderId="0" xfId="2" applyFont="1" applyFill="1" applyBorder="1" applyAlignment="1">
      <alignment horizontal="center"/>
    </xf>
    <xf numFmtId="9" fontId="0" fillId="6" borderId="1" xfId="2" applyFont="1" applyFill="1" applyBorder="1" applyAlignment="1">
      <alignment horizontal="center"/>
    </xf>
    <xf numFmtId="9" fontId="0" fillId="6" borderId="0" xfId="0" applyNumberFormat="1" applyFill="1" applyAlignment="1">
      <alignment horizontal="center"/>
    </xf>
    <xf numFmtId="0" fontId="0" fillId="5" borderId="41" xfId="0" applyFill="1" applyBorder="1"/>
    <xf numFmtId="0" fontId="0" fillId="5" borderId="42" xfId="0" applyFill="1" applyBorder="1"/>
    <xf numFmtId="165" fontId="0" fillId="5" borderId="1" xfId="0" applyNumberFormat="1" applyFill="1" applyBorder="1"/>
    <xf numFmtId="164" fontId="0" fillId="5" borderId="1" xfId="2" applyNumberFormat="1" applyFont="1" applyFill="1" applyBorder="1" applyAlignment="1">
      <alignment horizontal="center"/>
    </xf>
    <xf numFmtId="165" fontId="0" fillId="5" borderId="1" xfId="0" applyNumberFormat="1" applyFill="1" applyBorder="1" applyAlignment="1">
      <alignment horizontal="center"/>
    </xf>
    <xf numFmtId="0" fontId="0" fillId="5" borderId="8" xfId="0" applyFill="1" applyBorder="1" applyAlignment="1">
      <alignment wrapText="1"/>
    </xf>
    <xf numFmtId="0" fontId="0" fillId="6" borderId="1" xfId="0" applyFill="1" applyBorder="1" applyAlignment="1">
      <alignment vertical="top"/>
    </xf>
    <xf numFmtId="0" fontId="0" fillId="8" borderId="41" xfId="0" applyFill="1" applyBorder="1"/>
    <xf numFmtId="166" fontId="0" fillId="8" borderId="1" xfId="0" applyNumberFormat="1" applyFill="1" applyBorder="1" applyAlignment="1">
      <alignment horizontal="center"/>
    </xf>
    <xf numFmtId="0" fontId="0" fillId="8" borderId="1" xfId="0" applyFill="1" applyBorder="1" applyAlignment="1">
      <alignment horizontal="center"/>
    </xf>
    <xf numFmtId="2" fontId="0" fillId="8" borderId="42" xfId="0" applyNumberFormat="1" applyFill="1" applyBorder="1" applyAlignment="1">
      <alignment horizontal="center"/>
    </xf>
    <xf numFmtId="3" fontId="0" fillId="8" borderId="1" xfId="0" applyNumberFormat="1" applyFill="1" applyBorder="1" applyAlignment="1">
      <alignment horizontal="center"/>
    </xf>
    <xf numFmtId="0" fontId="0" fillId="10" borderId="0" xfId="0" applyFill="1"/>
    <xf numFmtId="0" fontId="0" fillId="0" borderId="0" xfId="0" applyAlignment="1">
      <alignment horizontal="left"/>
    </xf>
    <xf numFmtId="0" fontId="22" fillId="2" borderId="20" xfId="0" applyFont="1" applyFill="1" applyBorder="1" applyAlignment="1">
      <alignment horizontal="left"/>
    </xf>
    <xf numFmtId="0" fontId="23" fillId="11" borderId="2" xfId="0" applyFont="1" applyFill="1" applyBorder="1" applyAlignment="1">
      <alignment horizontal="left" wrapText="1"/>
    </xf>
    <xf numFmtId="165" fontId="9" fillId="0" borderId="26" xfId="0" applyNumberFormat="1" applyFont="1" applyBorder="1" applyAlignment="1">
      <alignment horizontal="center"/>
    </xf>
    <xf numFmtId="165" fontId="9" fillId="0" borderId="2" xfId="0" applyNumberFormat="1" applyFont="1" applyBorder="1" applyAlignment="1">
      <alignment horizontal="center"/>
    </xf>
    <xf numFmtId="0" fontId="0" fillId="9" borderId="0" xfId="0" applyFill="1" applyAlignment="1">
      <alignment horizontal="left" wrapText="1"/>
    </xf>
    <xf numFmtId="7" fontId="0" fillId="5" borderId="0" xfId="0" applyNumberFormat="1" applyFill="1" applyAlignment="1">
      <alignment horizontal="center"/>
    </xf>
    <xf numFmtId="44" fontId="0" fillId="6" borderId="0" xfId="1" applyFont="1" applyFill="1"/>
    <xf numFmtId="0" fontId="21" fillId="3" borderId="0" xfId="0" applyFont="1" applyFill="1"/>
    <xf numFmtId="167" fontId="0" fillId="3" borderId="0" xfId="0" applyNumberFormat="1" applyFill="1"/>
    <xf numFmtId="0" fontId="9" fillId="4" borderId="0" xfId="0" applyFont="1" applyFill="1"/>
    <xf numFmtId="0" fontId="6" fillId="5" borderId="20" xfId="0" applyFont="1" applyFill="1" applyBorder="1"/>
    <xf numFmtId="0" fontId="2" fillId="5" borderId="18" xfId="0" applyFont="1" applyFill="1" applyBorder="1"/>
    <xf numFmtId="0" fontId="20" fillId="11" borderId="0" xfId="0" applyFont="1" applyFill="1"/>
    <xf numFmtId="0" fontId="20" fillId="11" borderId="15" xfId="0" applyFont="1" applyFill="1" applyBorder="1"/>
    <xf numFmtId="0" fontId="20" fillId="11" borderId="16" xfId="0" applyFont="1" applyFill="1" applyBorder="1"/>
    <xf numFmtId="0" fontId="20" fillId="11" borderId="18" xfId="0" applyFont="1" applyFill="1" applyBorder="1"/>
    <xf numFmtId="0" fontId="2" fillId="6" borderId="0" xfId="0" applyFont="1" applyFill="1" applyAlignment="1">
      <alignment horizontal="right"/>
    </xf>
    <xf numFmtId="0" fontId="0" fillId="6" borderId="0" xfId="0" applyFill="1" applyAlignment="1">
      <alignment horizontal="left" vertical="top" wrapText="1"/>
    </xf>
    <xf numFmtId="0" fontId="0" fillId="6" borderId="18" xfId="0" applyFill="1" applyBorder="1" applyAlignment="1">
      <alignment horizontal="left" vertical="top" wrapText="1"/>
    </xf>
    <xf numFmtId="0" fontId="2" fillId="6" borderId="0" xfId="0" applyFont="1" applyFill="1" applyAlignment="1">
      <alignment horizontal="right" vertical="top"/>
    </xf>
    <xf numFmtId="0" fontId="0" fillId="9" borderId="0" xfId="0" applyFill="1" applyAlignment="1">
      <alignment wrapText="1"/>
    </xf>
    <xf numFmtId="0" fontId="0" fillId="6" borderId="18" xfId="0" applyFill="1" applyBorder="1" applyAlignment="1">
      <alignment horizontal="left" wrapText="1"/>
    </xf>
    <xf numFmtId="0" fontId="4" fillId="5" borderId="0" xfId="3" applyFill="1" applyAlignment="1">
      <alignment horizontal="right"/>
    </xf>
    <xf numFmtId="0" fontId="0" fillId="5" borderId="20" xfId="0" applyFill="1" applyBorder="1" applyAlignment="1">
      <alignment vertical="center"/>
    </xf>
    <xf numFmtId="0" fontId="29" fillId="5" borderId="0" xfId="0" applyFont="1" applyFill="1"/>
    <xf numFmtId="0" fontId="9" fillId="5" borderId="0" xfId="0" applyFont="1" applyFill="1" applyAlignment="1">
      <alignment vertical="center" wrapText="1"/>
    </xf>
    <xf numFmtId="7" fontId="29" fillId="5" borderId="44" xfId="0" applyNumberFormat="1" applyFont="1" applyFill="1" applyBorder="1" applyAlignment="1">
      <alignment horizontal="center"/>
    </xf>
    <xf numFmtId="0" fontId="0" fillId="3" borderId="26" xfId="0" applyFill="1" applyBorder="1" applyAlignment="1">
      <alignment horizontal="left"/>
    </xf>
    <xf numFmtId="0" fontId="0" fillId="3" borderId="2" xfId="0" applyFill="1" applyBorder="1" applyAlignment="1">
      <alignment horizontal="left"/>
    </xf>
    <xf numFmtId="165" fontId="0" fillId="3" borderId="2" xfId="0" applyNumberFormat="1" applyFill="1" applyBorder="1" applyAlignment="1">
      <alignment horizontal="left"/>
    </xf>
    <xf numFmtId="165" fontId="0" fillId="3" borderId="2" xfId="0" applyNumberFormat="1" applyFill="1" applyBorder="1" applyAlignment="1">
      <alignment horizontal="center"/>
    </xf>
    <xf numFmtId="0" fontId="2" fillId="5" borderId="0" xfId="0" applyFont="1" applyFill="1" applyAlignment="1">
      <alignment horizontal="center"/>
    </xf>
    <xf numFmtId="0" fontId="2" fillId="7" borderId="35" xfId="0" applyFont="1" applyFill="1" applyBorder="1" applyAlignment="1">
      <alignment horizontal="center"/>
    </xf>
    <xf numFmtId="0" fontId="20" fillId="11" borderId="14" xfId="0" applyFont="1" applyFill="1" applyBorder="1"/>
    <xf numFmtId="0" fontId="20" fillId="11" borderId="20" xfId="0" applyFont="1" applyFill="1" applyBorder="1"/>
    <xf numFmtId="0" fontId="20" fillId="11" borderId="21" xfId="0" applyFont="1" applyFill="1" applyBorder="1"/>
    <xf numFmtId="7" fontId="0" fillId="5" borderId="0" xfId="1" applyNumberFormat="1" applyFont="1" applyFill="1" applyAlignment="1" applyProtection="1">
      <alignment horizontal="center"/>
    </xf>
    <xf numFmtId="7" fontId="0" fillId="2" borderId="23" xfId="1" applyNumberFormat="1" applyFont="1" applyFill="1" applyBorder="1" applyAlignment="1" applyProtection="1">
      <alignment horizontal="center"/>
    </xf>
    <xf numFmtId="0" fontId="0" fillId="6" borderId="15" xfId="0" applyFill="1" applyBorder="1" applyAlignment="1">
      <alignment horizontal="center"/>
    </xf>
    <xf numFmtId="0" fontId="11" fillId="6" borderId="0" xfId="0" applyFont="1" applyFill="1"/>
    <xf numFmtId="0" fontId="0" fillId="6" borderId="0" xfId="0" applyFill="1" applyAlignment="1">
      <alignment horizontal="center"/>
    </xf>
    <xf numFmtId="0" fontId="0" fillId="5" borderId="3" xfId="0" applyFill="1" applyBorder="1" applyAlignment="1">
      <alignment horizontal="center"/>
    </xf>
    <xf numFmtId="0" fontId="10" fillId="5" borderId="4" xfId="0" applyFont="1" applyFill="1" applyBorder="1" applyAlignment="1">
      <alignment horizontal="center"/>
    </xf>
    <xf numFmtId="0" fontId="4" fillId="5" borderId="5" xfId="3" applyFill="1" applyBorder="1" applyAlignment="1" applyProtection="1">
      <alignment horizontal="center"/>
    </xf>
    <xf numFmtId="7" fontId="0" fillId="5" borderId="5" xfId="1" applyNumberFormat="1" applyFont="1" applyFill="1" applyBorder="1" applyAlignment="1" applyProtection="1">
      <alignment horizontal="center"/>
    </xf>
    <xf numFmtId="7" fontId="0" fillId="3" borderId="10" xfId="1" applyNumberFormat="1" applyFont="1" applyFill="1" applyBorder="1" applyAlignment="1" applyProtection="1">
      <alignment horizontal="center"/>
    </xf>
    <xf numFmtId="7" fontId="0" fillId="3" borderId="12" xfId="1" applyNumberFormat="1" applyFont="1" applyFill="1" applyBorder="1" applyAlignment="1" applyProtection="1">
      <alignment horizontal="center"/>
    </xf>
    <xf numFmtId="0" fontId="2" fillId="5" borderId="0" xfId="0" applyFont="1" applyFill="1" applyAlignment="1">
      <alignment horizontal="right"/>
    </xf>
    <xf numFmtId="0" fontId="2" fillId="5" borderId="2" xfId="0" applyFont="1" applyFill="1" applyBorder="1"/>
    <xf numFmtId="0" fontId="2" fillId="3" borderId="0" xfId="0" applyFont="1" applyFill="1" applyAlignment="1">
      <alignment horizontal="center"/>
    </xf>
    <xf numFmtId="0" fontId="10" fillId="5" borderId="19" xfId="0" applyFont="1" applyFill="1" applyBorder="1"/>
    <xf numFmtId="0" fontId="10" fillId="5" borderId="20" xfId="0" applyFont="1" applyFill="1" applyBorder="1"/>
    <xf numFmtId="0" fontId="10" fillId="5" borderId="21" xfId="0" applyFont="1" applyFill="1" applyBorder="1"/>
    <xf numFmtId="164" fontId="0" fillId="5" borderId="0" xfId="2" applyNumberFormat="1" applyFont="1" applyFill="1" applyAlignment="1" applyProtection="1">
      <alignment horizontal="center"/>
    </xf>
    <xf numFmtId="164" fontId="0" fillId="5" borderId="2" xfId="2" applyNumberFormat="1" applyFont="1" applyFill="1" applyBorder="1" applyAlignment="1" applyProtection="1">
      <alignment horizontal="center"/>
    </xf>
    <xf numFmtId="164" fontId="2" fillId="5" borderId="0" xfId="2" applyNumberFormat="1" applyFont="1" applyFill="1" applyAlignment="1" applyProtection="1">
      <alignment horizontal="center"/>
    </xf>
    <xf numFmtId="164" fontId="2" fillId="5" borderId="2" xfId="2" applyNumberFormat="1" applyFont="1" applyFill="1" applyBorder="1" applyAlignment="1" applyProtection="1">
      <alignment horizontal="center"/>
    </xf>
    <xf numFmtId="7" fontId="0" fillId="3" borderId="13" xfId="1" applyNumberFormat="1" applyFont="1" applyFill="1" applyBorder="1" applyAlignment="1" applyProtection="1">
      <alignment horizontal="center"/>
    </xf>
    <xf numFmtId="0" fontId="8" fillId="6" borderId="0" xfId="0" applyFont="1" applyFill="1" applyAlignment="1">
      <alignment horizontal="center"/>
    </xf>
    <xf numFmtId="7" fontId="0" fillId="6" borderId="0" xfId="1" applyNumberFormat="1" applyFont="1" applyFill="1" applyBorder="1" applyAlignment="1" applyProtection="1">
      <alignment horizontal="center"/>
    </xf>
    <xf numFmtId="0" fontId="4" fillId="5" borderId="0" xfId="3" applyFill="1" applyProtection="1"/>
    <xf numFmtId="0" fontId="7" fillId="6" borderId="0" xfId="0" applyFont="1" applyFill="1"/>
    <xf numFmtId="0" fontId="7" fillId="6" borderId="0" xfId="0" applyFont="1" applyFill="1" applyAlignment="1">
      <alignment horizontal="center"/>
    </xf>
    <xf numFmtId="0" fontId="9" fillId="6" borderId="0" xfId="0" applyFont="1" applyFill="1" applyAlignment="1">
      <alignment vertical="center" wrapText="1"/>
    </xf>
    <xf numFmtId="0" fontId="0" fillId="6" borderId="0" xfId="0" applyFill="1" applyAlignment="1">
      <alignment vertical="center" wrapText="1"/>
    </xf>
    <xf numFmtId="0" fontId="0" fillId="6" borderId="20" xfId="0" applyFill="1" applyBorder="1" applyAlignment="1">
      <alignment horizontal="center"/>
    </xf>
    <xf numFmtId="0" fontId="0" fillId="6" borderId="20" xfId="0" applyFill="1" applyBorder="1" applyAlignment="1">
      <alignment vertical="center" wrapText="1"/>
    </xf>
    <xf numFmtId="7" fontId="0" fillId="6" borderId="20" xfId="1" applyNumberFormat="1" applyFont="1" applyFill="1" applyBorder="1" applyAlignment="1" applyProtection="1">
      <alignment horizontal="center"/>
    </xf>
    <xf numFmtId="0" fontId="2" fillId="6" borderId="15" xfId="0" applyFont="1" applyFill="1" applyBorder="1"/>
    <xf numFmtId="7" fontId="0" fillId="6" borderId="15" xfId="1" applyNumberFormat="1" applyFont="1" applyFill="1" applyBorder="1" applyAlignment="1" applyProtection="1">
      <alignment horizontal="center"/>
    </xf>
    <xf numFmtId="7" fontId="0" fillId="0" borderId="0" xfId="1" applyNumberFormat="1" applyFont="1" applyAlignment="1" applyProtection="1">
      <alignment horizontal="center"/>
    </xf>
    <xf numFmtId="0" fontId="0" fillId="5" borderId="2" xfId="0" applyFill="1" applyBorder="1" applyProtection="1">
      <protection locked="0"/>
    </xf>
    <xf numFmtId="0" fontId="0" fillId="5" borderId="2" xfId="0" applyFill="1" applyBorder="1" applyAlignment="1" applyProtection="1">
      <alignment horizontal="center"/>
      <protection locked="0"/>
    </xf>
    <xf numFmtId="0" fontId="0" fillId="0" borderId="26" xfId="0" applyBorder="1" applyProtection="1">
      <protection locked="0"/>
    </xf>
    <xf numFmtId="0" fontId="0" fillId="0" borderId="26" xfId="0" applyBorder="1" applyAlignment="1" applyProtection="1">
      <alignment horizontal="center"/>
      <protection locked="0"/>
    </xf>
    <xf numFmtId="165" fontId="9" fillId="0" borderId="26" xfId="0" applyNumberFormat="1" applyFont="1" applyBorder="1" applyAlignment="1" applyProtection="1">
      <alignment horizontal="center"/>
      <protection locked="0"/>
    </xf>
    <xf numFmtId="165" fontId="0" fillId="3" borderId="26" xfId="0" applyNumberFormat="1" applyFill="1" applyBorder="1" applyAlignment="1" applyProtection="1">
      <alignment horizontal="center"/>
      <protection locked="0"/>
    </xf>
    <xf numFmtId="0" fontId="0" fillId="0" borderId="2" xfId="0" applyBorder="1" applyAlignment="1" applyProtection="1">
      <alignment horizontal="center"/>
      <protection locked="0"/>
    </xf>
    <xf numFmtId="0" fontId="0" fillId="0" borderId="2" xfId="0" applyBorder="1" applyProtection="1">
      <protection locked="0"/>
    </xf>
    <xf numFmtId="165" fontId="9" fillId="0" borderId="2" xfId="0" applyNumberFormat="1" applyFont="1" applyBorder="1" applyAlignment="1" applyProtection="1">
      <alignment horizontal="center"/>
      <protection locked="0"/>
    </xf>
    <xf numFmtId="0" fontId="0" fillId="0" borderId="33" xfId="0" applyBorder="1" applyProtection="1">
      <protection locked="0"/>
    </xf>
    <xf numFmtId="165" fontId="10" fillId="0" borderId="2" xfId="0" applyNumberFormat="1" applyFont="1" applyBorder="1" applyAlignment="1" applyProtection="1">
      <alignment horizontal="center"/>
      <protection locked="0"/>
    </xf>
    <xf numFmtId="164" fontId="0" fillId="5" borderId="2" xfId="0" applyNumberFormat="1" applyFill="1" applyBorder="1" applyAlignment="1" applyProtection="1">
      <alignment horizontal="center"/>
      <protection locked="0"/>
    </xf>
    <xf numFmtId="164" fontId="0" fillId="5" borderId="7" xfId="0" applyNumberFormat="1" applyFill="1" applyBorder="1" applyAlignment="1" applyProtection="1">
      <alignment horizontal="center"/>
      <protection locked="0"/>
    </xf>
    <xf numFmtId="0" fontId="2" fillId="6" borderId="0" xfId="0" applyFont="1" applyFill="1" applyAlignment="1">
      <alignment horizontal="center"/>
    </xf>
    <xf numFmtId="0" fontId="4" fillId="0" borderId="0" xfId="3"/>
    <xf numFmtId="0" fontId="23" fillId="11" borderId="2" xfId="0" applyFont="1" applyFill="1" applyBorder="1" applyAlignment="1">
      <alignment horizontal="center" wrapText="1"/>
    </xf>
    <xf numFmtId="0" fontId="4" fillId="0" borderId="0" xfId="3" applyAlignment="1">
      <alignment horizontal="center"/>
    </xf>
    <xf numFmtId="0" fontId="0" fillId="10" borderId="0" xfId="0" applyFill="1" applyAlignment="1">
      <alignment horizontal="center"/>
    </xf>
    <xf numFmtId="0" fontId="10" fillId="6" borderId="20" xfId="0" applyFont="1" applyFill="1" applyBorder="1"/>
    <xf numFmtId="0" fontId="31" fillId="6" borderId="0" xfId="0" applyFont="1" applyFill="1"/>
    <xf numFmtId="7" fontId="31" fillId="12" borderId="52" xfId="0" applyNumberFormat="1" applyFont="1" applyFill="1" applyBorder="1" applyAlignment="1" applyProtection="1">
      <alignment horizontal="center"/>
      <protection locked="0"/>
    </xf>
    <xf numFmtId="0" fontId="33" fillId="11" borderId="0" xfId="0" applyFont="1" applyFill="1" applyAlignment="1">
      <alignment horizontal="left" vertical="center"/>
    </xf>
    <xf numFmtId="0" fontId="33" fillId="11" borderId="20" xfId="0" applyFont="1" applyFill="1" applyBorder="1" applyAlignment="1">
      <alignment horizontal="left" vertical="center"/>
    </xf>
    <xf numFmtId="0" fontId="10" fillId="5" borderId="17" xfId="0" applyFont="1" applyFill="1" applyBorder="1" applyAlignment="1">
      <alignment horizontal="center"/>
    </xf>
    <xf numFmtId="0" fontId="10" fillId="5" borderId="0" xfId="0" applyFont="1" applyFill="1" applyAlignment="1">
      <alignment horizontal="center"/>
    </xf>
    <xf numFmtId="0" fontId="10" fillId="5" borderId="18" xfId="0" applyFont="1" applyFill="1" applyBorder="1" applyAlignment="1">
      <alignment horizontal="center"/>
    </xf>
    <xf numFmtId="0" fontId="4" fillId="5" borderId="0" xfId="3" applyFill="1" applyAlignment="1">
      <alignment horizontal="left"/>
    </xf>
    <xf numFmtId="0" fontId="2" fillId="7" borderId="0" xfId="0" applyFont="1" applyFill="1" applyAlignment="1">
      <alignment horizontal="center"/>
    </xf>
    <xf numFmtId="0" fontId="0" fillId="6" borderId="9" xfId="0" applyFill="1" applyBorder="1" applyAlignment="1">
      <alignment horizontal="left" vertical="top" wrapText="1"/>
    </xf>
    <xf numFmtId="0" fontId="0" fillId="6" borderId="1" xfId="0" applyFill="1" applyBorder="1" applyAlignment="1">
      <alignment horizontal="left" vertical="top" wrapText="1"/>
    </xf>
    <xf numFmtId="0" fontId="0" fillId="6" borderId="0" xfId="0" applyFill="1" applyAlignment="1">
      <alignment horizontal="left" vertical="top" wrapText="1"/>
    </xf>
    <xf numFmtId="0" fontId="0" fillId="5" borderId="11" xfId="0" applyFill="1" applyBorder="1" applyAlignment="1">
      <alignment horizontal="center"/>
    </xf>
    <xf numFmtId="0" fontId="0" fillId="5" borderId="0" xfId="0" applyFill="1" applyAlignment="1">
      <alignment horizontal="center"/>
    </xf>
    <xf numFmtId="0" fontId="0" fillId="5" borderId="12" xfId="0" applyFill="1" applyBorder="1" applyAlignment="1">
      <alignment horizontal="center"/>
    </xf>
    <xf numFmtId="0" fontId="15" fillId="5" borderId="8"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10"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12"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26" fillId="5" borderId="11" xfId="0" applyFont="1" applyFill="1" applyBorder="1" applyAlignment="1">
      <alignment horizontal="left" vertical="center" wrapText="1"/>
    </xf>
    <xf numFmtId="0" fontId="2" fillId="5" borderId="0" xfId="0" applyFont="1" applyFill="1" applyAlignment="1">
      <alignment horizontal="center"/>
    </xf>
    <xf numFmtId="0" fontId="0" fillId="6" borderId="9" xfId="0" applyFill="1" applyBorder="1" applyAlignment="1">
      <alignment horizontal="left" wrapText="1"/>
    </xf>
    <xf numFmtId="0" fontId="0" fillId="6" borderId="0" xfId="0" applyFill="1" applyAlignment="1">
      <alignment horizontal="left" wrapText="1"/>
    </xf>
    <xf numFmtId="0" fontId="0" fillId="6" borderId="1" xfId="0" applyFill="1" applyBorder="1" applyAlignment="1">
      <alignment horizontal="left" wrapText="1"/>
    </xf>
    <xf numFmtId="0" fontId="33" fillId="11" borderId="0" xfId="0" applyFont="1" applyFill="1" applyAlignment="1">
      <alignment horizontal="center" vertical="center"/>
    </xf>
    <xf numFmtId="0" fontId="33" fillId="11" borderId="20" xfId="0" applyFont="1" applyFill="1" applyBorder="1" applyAlignment="1">
      <alignment horizontal="center" vertical="center"/>
    </xf>
    <xf numFmtId="0" fontId="34" fillId="11" borderId="0" xfId="3" applyFont="1" applyFill="1" applyBorder="1" applyAlignment="1">
      <alignment horizontal="center" vertical="center"/>
    </xf>
    <xf numFmtId="0" fontId="34" fillId="11" borderId="20" xfId="3" applyFont="1" applyFill="1" applyBorder="1" applyAlignment="1">
      <alignment horizontal="center" vertical="center"/>
    </xf>
    <xf numFmtId="0" fontId="32" fillId="11" borderId="17" xfId="0" quotePrefix="1" applyFont="1" applyFill="1" applyBorder="1" applyAlignment="1">
      <alignment horizontal="center" vertical="center"/>
    </xf>
    <xf numFmtId="0" fontId="32" fillId="11" borderId="0" xfId="0" quotePrefix="1" applyFont="1" applyFill="1" applyAlignment="1">
      <alignment horizontal="center" vertical="center"/>
    </xf>
    <xf numFmtId="0" fontId="32" fillId="11" borderId="19" xfId="0" quotePrefix="1" applyFont="1" applyFill="1" applyBorder="1" applyAlignment="1">
      <alignment horizontal="center" vertical="center"/>
    </xf>
    <xf numFmtId="0" fontId="32" fillId="11" borderId="20" xfId="0" quotePrefix="1" applyFont="1" applyFill="1" applyBorder="1" applyAlignment="1">
      <alignment horizontal="center" vertical="center"/>
    </xf>
    <xf numFmtId="0" fontId="10" fillId="5" borderId="14"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4" fillId="5" borderId="51" xfId="3" applyFill="1" applyBorder="1" applyAlignment="1">
      <alignment horizontal="center" vertical="center" wrapText="1"/>
    </xf>
    <xf numFmtId="0" fontId="4" fillId="5" borderId="9" xfId="3" applyFill="1" applyBorder="1" applyAlignment="1">
      <alignment horizontal="center" vertical="center" wrapText="1"/>
    </xf>
    <xf numFmtId="0" fontId="4" fillId="5" borderId="48" xfId="3" applyFill="1" applyBorder="1" applyAlignment="1">
      <alignment horizontal="center" vertical="center" wrapText="1"/>
    </xf>
    <xf numFmtId="0" fontId="4" fillId="5" borderId="19" xfId="3" applyFill="1" applyBorder="1" applyAlignment="1">
      <alignment horizontal="center" vertical="center" wrapText="1"/>
    </xf>
    <xf numFmtId="0" fontId="4" fillId="5" borderId="20" xfId="3" applyFill="1" applyBorder="1" applyAlignment="1">
      <alignment horizontal="center" vertical="center" wrapText="1"/>
    </xf>
    <xf numFmtId="0" fontId="4" fillId="5" borderId="21" xfId="3" applyFill="1" applyBorder="1" applyAlignment="1">
      <alignment horizontal="center" vertical="center" wrapText="1"/>
    </xf>
    <xf numFmtId="0" fontId="27" fillId="11" borderId="14" xfId="0" applyFont="1" applyFill="1" applyBorder="1" applyAlignment="1">
      <alignment horizontal="center" vertical="center"/>
    </xf>
    <xf numFmtId="0" fontId="27" fillId="11" borderId="15" xfId="0" applyFont="1" applyFill="1" applyBorder="1" applyAlignment="1">
      <alignment horizontal="center" vertical="center"/>
    </xf>
    <xf numFmtId="0" fontId="27" fillId="11" borderId="17" xfId="0" applyFont="1" applyFill="1" applyBorder="1" applyAlignment="1">
      <alignment horizontal="center" vertical="center"/>
    </xf>
    <xf numFmtId="0" fontId="27" fillId="11" borderId="0" xfId="0" applyFont="1" applyFill="1" applyAlignment="1">
      <alignment horizontal="center" vertical="center"/>
    </xf>
    <xf numFmtId="0" fontId="0" fillId="5" borderId="17" xfId="0" applyFill="1" applyBorder="1" applyAlignment="1">
      <alignment horizontal="center"/>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0" fillId="12" borderId="14" xfId="0" applyFill="1" applyBorder="1" applyAlignment="1">
      <alignment horizontal="left" vertical="top" wrapText="1"/>
    </xf>
    <xf numFmtId="0" fontId="0" fillId="12" borderId="15" xfId="0" applyFill="1" applyBorder="1" applyAlignment="1">
      <alignment horizontal="left" vertical="top"/>
    </xf>
    <xf numFmtId="0" fontId="0" fillId="12" borderId="16" xfId="0" applyFill="1" applyBorder="1" applyAlignment="1">
      <alignment horizontal="left" vertical="top"/>
    </xf>
    <xf numFmtId="0" fontId="0" fillId="12" borderId="17" xfId="0" applyFill="1" applyBorder="1" applyAlignment="1">
      <alignment horizontal="left" vertical="top"/>
    </xf>
    <xf numFmtId="0" fontId="0" fillId="12" borderId="0" xfId="0" applyFill="1" applyAlignment="1">
      <alignment horizontal="left" vertical="top"/>
    </xf>
    <xf numFmtId="0" fontId="0" fillId="12" borderId="18" xfId="0" applyFill="1" applyBorder="1" applyAlignment="1">
      <alignment horizontal="left" vertical="top"/>
    </xf>
    <xf numFmtId="0" fontId="0" fillId="12" borderId="19" xfId="0" applyFill="1" applyBorder="1" applyAlignment="1">
      <alignment horizontal="left" vertical="top"/>
    </xf>
    <xf numFmtId="0" fontId="0" fillId="12" borderId="20" xfId="0" applyFill="1" applyBorder="1" applyAlignment="1">
      <alignment horizontal="left" vertical="top"/>
    </xf>
    <xf numFmtId="0" fontId="0" fillId="12" borderId="21" xfId="0" applyFill="1" applyBorder="1" applyAlignment="1">
      <alignment horizontal="left" vertical="top"/>
    </xf>
    <xf numFmtId="0" fontId="14" fillId="5" borderId="17" xfId="0" applyFont="1" applyFill="1" applyBorder="1" applyAlignment="1">
      <alignment horizontal="left"/>
    </xf>
    <xf numFmtId="0" fontId="14" fillId="5" borderId="0" xfId="0" applyFont="1" applyFill="1" applyAlignment="1">
      <alignment horizontal="left"/>
    </xf>
    <xf numFmtId="0" fontId="14" fillId="5" borderId="19" xfId="0" applyFont="1" applyFill="1" applyBorder="1" applyAlignment="1">
      <alignment horizontal="left"/>
    </xf>
    <xf numFmtId="0" fontId="14" fillId="5" borderId="20" xfId="0" applyFont="1" applyFill="1" applyBorder="1" applyAlignment="1">
      <alignment horizontal="left"/>
    </xf>
    <xf numFmtId="0" fontId="0" fillId="5" borderId="14" xfId="0" applyFill="1" applyBorder="1" applyAlignment="1">
      <alignment horizontal="left"/>
    </xf>
    <xf numFmtId="0" fontId="0" fillId="5" borderId="41" xfId="0" applyFill="1" applyBorder="1" applyAlignment="1">
      <alignment horizontal="left"/>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10" xfId="0" applyFont="1" applyFill="1" applyBorder="1" applyAlignment="1">
      <alignment horizontal="center"/>
    </xf>
    <xf numFmtId="0" fontId="4" fillId="5" borderId="6" xfId="3" applyFill="1" applyBorder="1" applyAlignment="1">
      <alignment horizontal="center"/>
    </xf>
    <xf numFmtId="0" fontId="4" fillId="5" borderId="1" xfId="3" applyFill="1" applyBorder="1" applyAlignment="1">
      <alignment horizontal="center"/>
    </xf>
    <xf numFmtId="0" fontId="4" fillId="5" borderId="13" xfId="3"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center"/>
    </xf>
    <xf numFmtId="0" fontId="0" fillId="5" borderId="0" xfId="0" applyFill="1" applyAlignment="1">
      <alignment horizontal="left" vertical="top" wrapText="1"/>
    </xf>
    <xf numFmtId="0" fontId="19" fillId="5" borderId="0" xfId="0" applyFont="1" applyFill="1" applyAlignment="1">
      <alignment horizontal="left"/>
    </xf>
    <xf numFmtId="0" fontId="19" fillId="5" borderId="20" xfId="0" applyFont="1" applyFill="1" applyBorder="1" applyAlignment="1">
      <alignment horizontal="left"/>
    </xf>
    <xf numFmtId="0" fontId="10" fillId="6" borderId="15" xfId="0" applyFont="1" applyFill="1" applyBorder="1" applyAlignment="1">
      <alignment horizontal="center"/>
    </xf>
    <xf numFmtId="0" fontId="10" fillId="6" borderId="1" xfId="0" applyFont="1" applyFill="1" applyBorder="1" applyAlignment="1">
      <alignment horizontal="center"/>
    </xf>
    <xf numFmtId="0" fontId="17" fillId="5" borderId="0" xfId="3" applyFont="1" applyFill="1" applyBorder="1" applyAlignment="1" applyProtection="1">
      <alignment horizontal="left"/>
    </xf>
    <xf numFmtId="0" fontId="0" fillId="5" borderId="8" xfId="0" applyFill="1" applyBorder="1" applyAlignment="1" applyProtection="1">
      <alignment horizontal="left" vertical="top"/>
      <protection locked="0"/>
    </xf>
    <xf numFmtId="0" fontId="0" fillId="5" borderId="9"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11" xfId="0" applyFill="1" applyBorder="1" applyAlignment="1" applyProtection="1">
      <alignment horizontal="left" vertical="top"/>
      <protection locked="0"/>
    </xf>
    <xf numFmtId="0" fontId="0" fillId="5" borderId="0" xfId="0" applyFill="1" applyAlignment="1" applyProtection="1">
      <alignment horizontal="left" vertical="top"/>
      <protection locked="0"/>
    </xf>
    <xf numFmtId="0" fontId="0" fillId="5" borderId="12" xfId="0" applyFill="1" applyBorder="1" applyAlignment="1" applyProtection="1">
      <alignment horizontal="left" vertical="top"/>
      <protection locked="0"/>
    </xf>
    <xf numFmtId="0" fontId="0" fillId="5" borderId="6"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5" borderId="13" xfId="0" applyFill="1" applyBorder="1" applyAlignment="1" applyProtection="1">
      <alignment horizontal="left" vertical="top"/>
      <protection locked="0"/>
    </xf>
    <xf numFmtId="0" fontId="0" fillId="5" borderId="8"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5" borderId="11"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12"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 xfId="0" applyFill="1" applyBorder="1" applyAlignment="1" applyProtection="1">
      <alignment horizontal="left" vertical="top" wrapText="1"/>
      <protection locked="0"/>
    </xf>
    <xf numFmtId="0" fontId="0" fillId="5" borderId="13" xfId="0" applyFill="1" applyBorder="1" applyAlignment="1" applyProtection="1">
      <alignment horizontal="left" vertical="top" wrapText="1"/>
      <protection locked="0"/>
    </xf>
    <xf numFmtId="0" fontId="4" fillId="5" borderId="0" xfId="3" applyFill="1" applyAlignment="1" applyProtection="1">
      <alignment horizontal="left"/>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0" fillId="5" borderId="6" xfId="0" applyFill="1" applyBorder="1" applyAlignment="1">
      <alignment horizontal="left" vertical="top" wrapText="1"/>
    </xf>
    <xf numFmtId="0" fontId="0" fillId="5" borderId="1" xfId="0" applyFill="1" applyBorder="1" applyAlignment="1">
      <alignment horizontal="left" vertical="top" wrapText="1"/>
    </xf>
    <xf numFmtId="0" fontId="0" fillId="5" borderId="13" xfId="0" applyFill="1" applyBorder="1" applyAlignment="1">
      <alignment horizontal="left" vertical="top" wrapText="1"/>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1" xfId="0" applyFont="1" applyBorder="1" applyAlignment="1">
      <alignment horizontal="center" vertical="center"/>
    </xf>
    <xf numFmtId="0" fontId="13" fillId="0" borderId="13" xfId="0" applyFont="1" applyBorder="1" applyAlignment="1">
      <alignment horizontal="center" vertical="center"/>
    </xf>
    <xf numFmtId="0" fontId="10" fillId="5" borderId="15" xfId="0" applyFont="1" applyFill="1" applyBorder="1" applyAlignment="1">
      <alignment horizontal="center"/>
    </xf>
    <xf numFmtId="0" fontId="10" fillId="5" borderId="1" xfId="0" applyFont="1" applyFill="1" applyBorder="1" applyAlignment="1">
      <alignment horizontal="center"/>
    </xf>
    <xf numFmtId="0" fontId="2" fillId="0" borderId="31" xfId="0" applyFont="1" applyBorder="1" applyAlignment="1">
      <alignment horizontal="center"/>
    </xf>
    <xf numFmtId="0" fontId="2" fillId="0" borderId="29" xfId="0" applyFont="1" applyBorder="1" applyAlignment="1">
      <alignment horizontal="center"/>
    </xf>
    <xf numFmtId="0" fontId="2" fillId="0" borderId="40" xfId="0" applyFont="1" applyBorder="1" applyAlignment="1">
      <alignment horizontal="center"/>
    </xf>
    <xf numFmtId="0" fontId="8" fillId="0" borderId="14" xfId="0" applyFont="1" applyBorder="1" applyAlignment="1">
      <alignment horizontal="center" wrapText="1"/>
    </xf>
    <xf numFmtId="0" fontId="8" fillId="0" borderId="15" xfId="0" applyFont="1" applyBorder="1" applyAlignment="1">
      <alignment horizontal="center" wrapText="1"/>
    </xf>
    <xf numFmtId="0" fontId="8" fillId="0" borderId="16" xfId="0" applyFont="1" applyBorder="1" applyAlignment="1">
      <alignment horizontal="center" wrapText="1"/>
    </xf>
    <xf numFmtId="0" fontId="8" fillId="0" borderId="17" xfId="0" applyFont="1" applyBorder="1" applyAlignment="1">
      <alignment horizontal="center" wrapText="1"/>
    </xf>
    <xf numFmtId="0" fontId="8" fillId="0" borderId="0" xfId="0" applyFont="1" applyAlignment="1">
      <alignment horizontal="center" wrapText="1"/>
    </xf>
    <xf numFmtId="0" fontId="8" fillId="0" borderId="18" xfId="0" applyFont="1" applyBorder="1" applyAlignment="1">
      <alignment horizontal="center" wrapText="1"/>
    </xf>
    <xf numFmtId="0" fontId="2" fillId="0" borderId="45"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3" xfId="0" applyFont="1" applyBorder="1" applyAlignment="1">
      <alignment horizontal="center"/>
    </xf>
    <xf numFmtId="0" fontId="2" fillId="0" borderId="46" xfId="0" applyFont="1" applyBorder="1" applyAlignment="1">
      <alignment horizontal="center"/>
    </xf>
    <xf numFmtId="0" fontId="2" fillId="0" borderId="28" xfId="0" applyFont="1" applyBorder="1" applyAlignment="1">
      <alignment horizontal="center"/>
    </xf>
    <xf numFmtId="0" fontId="2" fillId="0" borderId="32" xfId="0" applyFont="1" applyBorder="1" applyAlignment="1">
      <alignment horizontal="center"/>
    </xf>
    <xf numFmtId="0" fontId="0" fillId="5" borderId="0" xfId="0" applyFill="1" applyBorder="1"/>
    <xf numFmtId="0" fontId="18" fillId="5" borderId="0" xfId="0" applyFont="1" applyFill="1" applyBorder="1"/>
    <xf numFmtId="49" fontId="16" fillId="5" borderId="0" xfId="0" applyNumberFormat="1" applyFont="1" applyFill="1" applyBorder="1" applyAlignment="1">
      <alignment horizontal="left" vertical="top" wrapText="1"/>
    </xf>
    <xf numFmtId="0" fontId="16" fillId="5" borderId="0" xfId="0" applyFont="1" applyFill="1" applyBorder="1" applyAlignment="1">
      <alignment horizontal="left" vertical="center" wrapText="1"/>
    </xf>
    <xf numFmtId="0" fontId="12" fillId="5" borderId="0" xfId="0" applyFont="1" applyFill="1" applyBorder="1"/>
    <xf numFmtId="0" fontId="0" fillId="5" borderId="0" xfId="0" applyFill="1" applyBorder="1" applyAlignment="1">
      <alignment horizontal="left" vertical="top" wrapText="1"/>
    </xf>
    <xf numFmtId="0" fontId="0" fillId="5" borderId="20" xfId="0" applyFill="1" applyBorder="1" applyAlignment="1">
      <alignment horizontal="left" vertical="top" wrapText="1"/>
    </xf>
    <xf numFmtId="0" fontId="35" fillId="5" borderId="20" xfId="0" applyFont="1" applyFill="1" applyBorder="1" applyAlignment="1">
      <alignment horizontal="center" vertical="center"/>
    </xf>
    <xf applyFont="1" numFmtId="0" fontId="36" fillId="5" borderId="0" xfId="0" applyFill="1"/>
    <xf numFmtId="0" fontId="20" fillId="11" borderId="14" xfId="0" applyFont="1" applyFill="1" applyBorder="1" applyAlignment="1">
      <alignment horizontal="left" vertical="center" wrapText="1" indent="1"/>
    </xf>
    <xf numFmtId="0" fontId="37" fillId="6" borderId="20" xfId="0" applyFont="1" applyFill="1" applyBorder="1" applyAlignment="1">
      <alignment horizontal="left" vertical="center" wrapText="1"/>
    </xf>
    <xf numFmtId="0" fontId="38" fillId="6" borderId="0" xfId="0" applyFont="1" applyFill="1" applyBorder="1" applyAlignment="1">
      <alignment horizontal="left" vertical="center" wrapText="1"/>
    </xf>
    <xf numFmtId="0" fontId="39" fillId="11" borderId="0" xfId="0" applyFont="1" applyFill="1" applyBorder="1" applyAlignment="1">
      <alignment horizontal="left" vertical="center" indent="1"/>
    </xf>
    <xf numFmtId="0" fontId="39" fillId="11" borderId="0" xfId="0" applyFont="1" applyFill="1" applyBorder="1"/>
    <xf numFmtId="0" fontId="40" fillId="5" borderId="0" xfId="0" applyFont="1" applyFill="1" applyBorder="1" applyAlignment="1">
      <alignment horizontal="left" vertical="center"/>
    </xf>
    <xf numFmtId="0" fontId="40" fillId="5" borderId="0" xfId="0" applyFont="1" applyFill="1" applyBorder="1" applyAlignment="1">
      <alignment horizontal="left" vertical="top" wrapText="1"/>
    </xf>
    <xf numFmtId="0" fontId="2" fillId="5" borderId="0" xfId="0" applyFont="1" applyFill="1" applyBorder="1" applyAlignment="1">
      <alignment horizontal="left" vertical="center"/>
    </xf>
    <xf numFmtId="165" fontId="0" fillId="5" borderId="2" xfId="0" applyNumberFormat="1" applyFont="1" applyFill="1" applyBorder="1" applyAlignment="1" applyProtection="1">
      <alignment horizontal="center"/>
      <protection locked="0"/>
    </xf>
    <xf numFmtId="0" fontId="0" fillId="5" borderId="2" xfId="0" applyFont="1" applyFill="1" applyBorder="1" applyAlignment="1" applyProtection="1">
      <alignment horizontal="center"/>
      <protection locked="0"/>
    </xf>
    <xf numFmtId="168" fontId="7" fillId="3" borderId="2" xfId="0" applyNumberFormat="1" applyFont="1" applyFill="1" applyBorder="1" applyAlignment="1">
      <alignment horizontal="center"/>
    </xf>
    <xf numFmtId="0" fontId="7" fillId="5" borderId="0" xfId="0" applyFont="1" applyFill="1" applyBorder="1" applyAlignment="1">
      <alignment horizontal="left"/>
    </xf>
    <xf numFmtId="0" fontId="2" fillId="5" borderId="1" xfId="0" applyFont="1" applyFill="1" applyBorder="1" applyAlignment="1">
      <alignment horizontal="center" wrapText="1" vertical="center"/>
    </xf>
    <xf numFmtId="0" fontId="2" fillId="5" borderId="1" xfId="0" applyFont="1" applyFill="1" applyBorder="1" applyAlignment="1">
      <alignment horizontal="left" vertical="center"/>
    </xf>
    <xf numFmtId="0" fontId="0" fillId="8" borderId="0" xfId="0" applyFont="1" applyFill="1" applyBorder="1" applyAlignment="1">
      <alignment horizontal="center"/>
    </xf>
    <xf numFmtId="169" fontId="0" fillId="8" borderId="0" xfId="0" applyNumberFormat="1" applyFont="1" applyFill="1" applyBorder="1" applyAlignment="1">
      <alignment horizontal="center"/>
    </xf>
    <xf numFmtId="0" fontId="0" fillId="8" borderId="0" xfId="0" applyFont="1" applyFill="1" applyBorder="1" applyAlignment="1">
      <alignment horizontal="left"/>
    </xf>
    <xf numFmtId="0" fontId="0" fillId="3" borderId="0" xfId="0" applyFont="1" applyFill="1" applyBorder="1" applyAlignment="1">
      <alignment horizontal="center"/>
    </xf>
    <xf numFmtId="0" fontId="0" fillId="5" borderId="0" xfId="0" applyFont="1" applyFill="1" applyBorder="1" applyAlignment="1">
      <alignment horizontal="left" vertical="center"/>
    </xf>
    <xf numFmtId="0" fontId="4" fillId="9" borderId="0" xfId="0" applyFont="1" applyFill="1" applyBorder="1" applyAlignment="1">
      <alignment horizontal="left"/>
    </xf>
    <xf numFmtId="0" fontId="41" fillId="6" borderId="0" xfId="0" applyFont="1" applyFill="1" applyBorder="1" applyAlignment="1">
      <alignment horizontal="left" vertical="center" wrapText="1"/>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F7F7F7"/>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16" Type="http://schemas.openxmlformats.org/officeDocument/2006/relationships/worksheet" Target="worksheets/sheet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2</xdr:row>
      <xdr:rowOff>177800</xdr:rowOff>
    </xdr:from>
    <xdr:to>
      <xdr:col>8</xdr:col>
      <xdr:colOff>622300</xdr:colOff>
      <xdr:row>31</xdr:row>
      <xdr:rowOff>12700</xdr:rowOff>
    </xdr:to>
    <xdr:pic>
      <xdr:nvPicPr>
        <xdr:cNvPr id="2" name="Picture 1">
          <a:extLst>
            <a:ext uri="{FF2B5EF4-FFF2-40B4-BE49-F238E27FC236}">
              <a16:creationId xmlns:a16="http://schemas.microsoft.com/office/drawing/2014/main" id="{62594039-0226-BD42-8F91-CB2B978894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1500" y="1016000"/>
          <a:ext cx="5384800" cy="538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171450</xdr:colOff>
      <xdr:row>9</xdr:row>
      <xdr:rowOff>57150</xdr:rowOff>
    </xdr:from>
    <xdr:to>
      <xdr:col>18</xdr:col>
      <xdr:colOff>467422</xdr:colOff>
      <xdr:row>16</xdr:row>
      <xdr:rowOff>181178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439025" y="1838325"/>
          <a:ext cx="4991797" cy="1457528"/>
        </a:xfrm>
        <a:prstGeom prst="rect">
          <a:avLst/>
        </a:prstGeom>
      </xdr:spPr>
    </xdr:pic>
    <xdr:clientData/>
  </xdr:twoCellAnchor>
  <xdr:twoCellAnchor editAs="oneCell">
    <xdr:from>
      <xdr:col>10</xdr:col>
      <xdr:colOff>342901</xdr:colOff>
      <xdr:row>19</xdr:row>
      <xdr:rowOff>9525</xdr:rowOff>
    </xdr:from>
    <xdr:to>
      <xdr:col>18</xdr:col>
      <xdr:colOff>295276</xdr:colOff>
      <xdr:row>25</xdr:row>
      <xdr:rowOff>180974</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6600826" y="3486150"/>
          <a:ext cx="4648200" cy="1314449"/>
        </a:xfrm>
        <a:prstGeom prst="rect">
          <a:avLst/>
        </a:prstGeom>
      </xdr:spPr>
    </xdr:pic>
    <xdr:clientData/>
  </xdr:twoCellAnchor>
  <xdr:twoCellAnchor editAs="oneCell">
    <xdr:from>
      <xdr:col>21</xdr:col>
      <xdr:colOff>409575</xdr:colOff>
      <xdr:row>18</xdr:row>
      <xdr:rowOff>171450</xdr:rowOff>
    </xdr:from>
    <xdr:to>
      <xdr:col>33</xdr:col>
      <xdr:colOff>439186</xdr:colOff>
      <xdr:row>26</xdr:row>
      <xdr:rowOff>57347</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4201775" y="3657600"/>
          <a:ext cx="7421011" cy="1409897"/>
        </a:xfrm>
        <a:prstGeom prst="rect">
          <a:avLst/>
        </a:prstGeom>
      </xdr:spPr>
    </xdr:pic>
    <xdr:clientData/>
  </xdr:twoCellAnchor>
  <xdr:twoCellAnchor editAs="oneCell">
    <xdr:from>
      <xdr:col>22</xdr:col>
      <xdr:colOff>28575</xdr:colOff>
      <xdr:row>8</xdr:row>
      <xdr:rowOff>19050</xdr:rowOff>
    </xdr:from>
    <xdr:to>
      <xdr:col>33</xdr:col>
      <xdr:colOff>429617</xdr:colOff>
      <xdr:row>15</xdr:row>
      <xdr:rowOff>66868</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4"/>
        <a:stretch>
          <a:fillRect/>
        </a:stretch>
      </xdr:blipFill>
      <xdr:spPr>
        <a:xfrm>
          <a:off x="14430375" y="1600200"/>
          <a:ext cx="7106642" cy="1381318"/>
        </a:xfrm>
        <a:prstGeom prst="rect">
          <a:avLst/>
        </a:prstGeom>
      </xdr:spPr>
    </xdr:pic>
    <xdr:clientData/>
  </xdr:twoCellAnchor>
  <xdr:twoCellAnchor editAs="oneCell">
    <xdr:from>
      <xdr:col>22</xdr:col>
      <xdr:colOff>9525</xdr:colOff>
      <xdr:row>34</xdr:row>
      <xdr:rowOff>114300</xdr:rowOff>
    </xdr:from>
    <xdr:to>
      <xdr:col>29</xdr:col>
      <xdr:colOff>600753</xdr:colOff>
      <xdr:row>42</xdr:row>
      <xdr:rowOff>181197</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5"/>
        <a:stretch>
          <a:fillRect/>
        </a:stretch>
      </xdr:blipFill>
      <xdr:spPr>
        <a:xfrm>
          <a:off x="14411325" y="6657975"/>
          <a:ext cx="4858428" cy="1590897"/>
        </a:xfrm>
        <a:prstGeom prst="rect">
          <a:avLst/>
        </a:prstGeom>
      </xdr:spPr>
    </xdr:pic>
    <xdr:clientData/>
  </xdr:twoCellAnchor>
  <xdr:twoCellAnchor editAs="oneCell">
    <xdr:from>
      <xdr:col>9</xdr:col>
      <xdr:colOff>66675</xdr:colOff>
      <xdr:row>54</xdr:row>
      <xdr:rowOff>47625</xdr:rowOff>
    </xdr:from>
    <xdr:to>
      <xdr:col>19</xdr:col>
      <xdr:colOff>514350</xdr:colOff>
      <xdr:row>58</xdr:row>
      <xdr:rowOff>50242</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6"/>
        <a:stretch>
          <a:fillRect/>
        </a:stretch>
      </xdr:blipFill>
      <xdr:spPr>
        <a:xfrm>
          <a:off x="6724650" y="10810875"/>
          <a:ext cx="6362700" cy="764617"/>
        </a:xfrm>
        <a:prstGeom prst="rect">
          <a:avLst/>
        </a:prstGeom>
      </xdr:spPr>
    </xdr:pic>
    <xdr:clientData/>
  </xdr:twoCellAnchor>
  <xdr:twoCellAnchor editAs="oneCell">
    <xdr:from>
      <xdr:col>22</xdr:col>
      <xdr:colOff>133350</xdr:colOff>
      <xdr:row>49</xdr:row>
      <xdr:rowOff>38100</xdr:rowOff>
    </xdr:from>
    <xdr:to>
      <xdr:col>28</xdr:col>
      <xdr:colOff>314861</xdr:colOff>
      <xdr:row>50</xdr:row>
      <xdr:rowOff>76232</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7"/>
        <a:stretch>
          <a:fillRect/>
        </a:stretch>
      </xdr:blipFill>
      <xdr:spPr>
        <a:xfrm>
          <a:off x="14611350" y="9448800"/>
          <a:ext cx="3839111" cy="228632"/>
        </a:xfrm>
        <a:prstGeom prst="rect">
          <a:avLst/>
        </a:prstGeom>
      </xdr:spPr>
    </xdr:pic>
    <xdr:clientData/>
  </xdr:twoCellAnchor>
  <xdr:twoCellAnchor editAs="oneCell">
    <xdr:from>
      <xdr:col>22</xdr:col>
      <xdr:colOff>95250</xdr:colOff>
      <xdr:row>57</xdr:row>
      <xdr:rowOff>57150</xdr:rowOff>
    </xdr:from>
    <xdr:to>
      <xdr:col>27</xdr:col>
      <xdr:colOff>523875</xdr:colOff>
      <xdr:row>62</xdr:row>
      <xdr:rowOff>225028</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4497050" y="11001375"/>
          <a:ext cx="3476625" cy="1129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20</xdr:row>
      <xdr:rowOff>66675</xdr:rowOff>
    </xdr:from>
    <xdr:to>
      <xdr:col>7</xdr:col>
      <xdr:colOff>86209</xdr:colOff>
      <xdr:row>27</xdr:row>
      <xdr:rowOff>143072</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9"/>
        <a:stretch>
          <a:fillRect/>
        </a:stretch>
      </xdr:blipFill>
      <xdr:spPr>
        <a:xfrm>
          <a:off x="1981200" y="3933825"/>
          <a:ext cx="3467584" cy="14098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496445</xdr:colOff>
      <xdr:row>0</xdr:row>
      <xdr:rowOff>0</xdr:rowOff>
    </xdr:from>
    <xdr:to>
      <xdr:col>5</xdr:col>
      <xdr:colOff>80809</xdr:colOff>
      <xdr:row>9</xdr:row>
      <xdr:rowOff>57727</xdr:rowOff>
    </xdr:to>
    <xdr:pic>
      <xdr:nvPicPr>
        <xdr:cNvPr id="3" name="Picture 2">
          <a:extLst>
            <a:ext uri="{FF2B5EF4-FFF2-40B4-BE49-F238E27FC236}">
              <a16:creationId xmlns:a16="http://schemas.microsoft.com/office/drawing/2014/main" id="{9687604E-6ED2-4E5E-79A4-7439A536B6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1809" y="0"/>
          <a:ext cx="1858818" cy="18588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19050</xdr:colOff>
      <xdr:row>9</xdr:row>
      <xdr:rowOff>123825</xdr:rowOff>
    </xdr:from>
    <xdr:to>
      <xdr:col>10</xdr:col>
      <xdr:colOff>723900</xdr:colOff>
      <xdr:row>28</xdr:row>
      <xdr:rowOff>47625</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a:off x="3676650" y="1857375"/>
          <a:ext cx="3790950" cy="3552825"/>
        </a:xfrm>
        <a:prstGeom prst="straightConnector1">
          <a:avLst/>
        </a:prstGeom>
        <a:ln>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9525</xdr:colOff>
      <xdr:row>13</xdr:row>
      <xdr:rowOff>104775</xdr:rowOff>
    </xdr:from>
    <xdr:to>
      <xdr:col>10</xdr:col>
      <xdr:colOff>800100</xdr:colOff>
      <xdr:row>28</xdr:row>
      <xdr:rowOff>85725</xdr:rowOff>
    </xdr:to>
    <xdr:cxnSp macro="">
      <xdr:nvCxnSpPr>
        <xdr:cNvPr id="2" name="Straight Arrow Connector 1">
          <a:extLst>
            <a:ext uri="{FF2B5EF4-FFF2-40B4-BE49-F238E27FC236}">
              <a16:creationId xmlns:a16="http://schemas.microsoft.com/office/drawing/2014/main" id="{00000000-0008-0000-0400-000002000000}"/>
            </a:ext>
          </a:extLst>
        </xdr:cNvPr>
        <xdr:cNvCxnSpPr/>
      </xdr:nvCxnSpPr>
      <xdr:spPr>
        <a:xfrm>
          <a:off x="3057525" y="2600325"/>
          <a:ext cx="4733925" cy="2847975"/>
        </a:xfrm>
        <a:prstGeom prst="straightConnector1">
          <a:avLst/>
        </a:prstGeom>
        <a:ln>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9525</xdr:colOff>
      <xdr:row>11</xdr:row>
      <xdr:rowOff>104775</xdr:rowOff>
    </xdr:from>
    <xdr:to>
      <xdr:col>11</xdr:col>
      <xdr:colOff>9525</xdr:colOff>
      <xdr:row>28</xdr:row>
      <xdr:rowOff>28575</xdr:rowOff>
    </xdr:to>
    <xdr:cxnSp macro="">
      <xdr:nvCxnSpPr>
        <xdr:cNvPr id="2" name="Straight Arrow Connector 1">
          <a:extLst>
            <a:ext uri="{FF2B5EF4-FFF2-40B4-BE49-F238E27FC236}">
              <a16:creationId xmlns:a16="http://schemas.microsoft.com/office/drawing/2014/main" id="{00000000-0008-0000-0500-000002000000}"/>
            </a:ext>
          </a:extLst>
        </xdr:cNvPr>
        <xdr:cNvCxnSpPr/>
      </xdr:nvCxnSpPr>
      <xdr:spPr>
        <a:xfrm>
          <a:off x="3057525" y="2219325"/>
          <a:ext cx="4752975" cy="3171825"/>
        </a:xfrm>
        <a:prstGeom prst="straightConnector1">
          <a:avLst/>
        </a:prstGeom>
        <a:ln>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tablesofcontent.io/contact/"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1.bin"/><Relationship Id="rId5"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hyperlink" Target="mailto:vendor@example.com" TargetMode="External"/><Relationship Id="rId1" Type="http://schemas.openxmlformats.org/officeDocument/2006/relationships/hyperlink" Target="https://example.com/"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DABC9-9875-C146-AE25-17682E5DF745}">
  <sheetPr>
    <pageSetUpPr fitToPage="1"/>
  </sheetPr>
  <dimension ref="A1:Z53"/>
  <sheetViews>
    <sheetView tabSelected="1" workbookViewId="0">
      <selection activeCell="B35" sqref="B35"/>
    </sheetView>
  </sheetViews>
  <sheetFormatPr baseColWidth="10" defaultRowHeight="15" x14ac:dyDescent="0.2"/>
  <sheetData>
    <row r="1" spans="1:26" ht="51" customHeight="1" thickBot="1" x14ac:dyDescent="0.25">
      <c r="A1" s="32"/>
      <c r="B1" s="32"/>
      <c r="C1" s="32"/>
      <c r="D1" s="32"/>
      <c r="E1" s="410" t="s">
        <v>385</v>
      </c>
      <c r="F1" s="410"/>
      <c r="G1" s="410"/>
      <c r="H1" s="410"/>
      <c r="I1" s="410"/>
      <c r="J1" s="410"/>
      <c r="K1" s="410"/>
      <c r="L1" s="410"/>
      <c r="M1" s="410"/>
      <c r="N1" s="410"/>
      <c r="O1" s="32"/>
      <c r="P1" s="32"/>
      <c r="Q1" s="32"/>
      <c r="R1" s="32"/>
      <c r="S1" s="32"/>
      <c r="T1" s="32"/>
      <c r="U1" s="32"/>
      <c r="V1" s="32"/>
      <c r="W1" s="32"/>
      <c r="X1" s="32"/>
      <c r="Y1" s="32"/>
      <c r="Z1" s="32"/>
    </row>
    <row r="2" spans="1:26" x14ac:dyDescent="0.2">
      <c r="A2" s="32"/>
      <c r="B2" s="27"/>
      <c r="C2" s="28"/>
      <c r="D2" s="28"/>
      <c r="E2" s="28"/>
      <c r="F2" s="28"/>
      <c r="G2" s="28"/>
      <c r="H2" s="28"/>
      <c r="I2" s="28"/>
      <c r="J2" s="28"/>
      <c r="K2" s="28"/>
      <c r="L2" s="28"/>
      <c r="M2" s="28"/>
      <c r="N2" s="28"/>
      <c r="O2" s="28"/>
      <c r="P2" s="28"/>
      <c r="Q2" s="30"/>
      <c r="R2" s="32"/>
      <c r="S2" s="32"/>
      <c r="T2" s="32"/>
      <c r="U2" s="32"/>
      <c r="V2" s="32"/>
      <c r="W2" s="32"/>
      <c r="X2" s="32"/>
      <c r="Y2" s="32"/>
      <c r="Z2" s="32"/>
    </row>
    <row r="3" spans="1:26" x14ac:dyDescent="0.2">
      <c r="A3" s="32"/>
      <c r="B3" s="31"/>
      <c r="C3" s="403"/>
      <c r="D3" s="403"/>
      <c r="E3" s="403"/>
      <c r="F3" s="403"/>
      <c r="G3" s="403"/>
      <c r="H3" s="403"/>
      <c r="I3" s="403"/>
      <c r="J3" s="403"/>
      <c r="K3" s="403"/>
      <c r="L3" s="403"/>
      <c r="M3" s="403"/>
      <c r="N3" s="403"/>
      <c r="O3" s="403"/>
      <c r="P3" s="403"/>
      <c r="Q3" s="34"/>
      <c r="R3" s="32"/>
      <c r="S3" s="32"/>
      <c r="T3" s="32"/>
      <c r="U3" s="32"/>
      <c r="V3" s="32"/>
      <c r="W3" s="32"/>
      <c r="X3" s="32"/>
      <c r="Y3" s="32"/>
      <c r="Z3" s="32"/>
    </row>
    <row r="4" spans="1:26" ht="16" x14ac:dyDescent="0.2">
      <c r="A4" s="32"/>
      <c r="B4" s="31"/>
      <c r="C4" s="403"/>
      <c r="D4" s="403"/>
      <c r="E4" s="403"/>
      <c r="F4" s="403"/>
      <c r="G4" s="403"/>
      <c r="H4" s="403"/>
      <c r="I4" s="403"/>
      <c r="J4" s="403"/>
      <c r="K4" s="404" t="s">
        <v>192</v>
      </c>
      <c r="L4" s="403"/>
      <c r="M4" s="403"/>
      <c r="N4" s="403"/>
      <c r="O4" s="403"/>
      <c r="P4" s="403"/>
      <c r="Q4" s="34"/>
      <c r="R4" s="32"/>
      <c r="S4" s="32"/>
      <c r="T4" s="32"/>
      <c r="U4" s="32"/>
      <c r="V4" s="32"/>
      <c r="W4" s="32"/>
      <c r="X4" s="32"/>
      <c r="Y4" s="32"/>
      <c r="Z4" s="32"/>
    </row>
    <row r="5" spans="1:26" x14ac:dyDescent="0.2">
      <c r="A5" s="32"/>
      <c r="B5" s="31"/>
      <c r="C5" s="403"/>
      <c r="D5" s="403"/>
      <c r="E5" s="403"/>
      <c r="F5" s="403"/>
      <c r="G5" s="403"/>
      <c r="H5" s="403"/>
      <c r="I5" s="403"/>
      <c r="J5" s="403"/>
      <c r="K5" s="405" t="s">
        <v>193</v>
      </c>
      <c r="L5" s="405"/>
      <c r="M5" s="405"/>
      <c r="N5" s="405"/>
      <c r="O5" s="405"/>
      <c r="P5" s="405"/>
      <c r="Q5" s="34"/>
      <c r="R5" s="32"/>
      <c r="S5" s="32"/>
      <c r="T5" s="32"/>
      <c r="U5" s="32"/>
      <c r="V5" s="32"/>
      <c r="W5" s="32"/>
      <c r="X5" s="32"/>
      <c r="Y5" s="32"/>
      <c r="Z5" s="32"/>
    </row>
    <row r="6" spans="1:26" x14ac:dyDescent="0.2">
      <c r="A6" s="32"/>
      <c r="B6" s="31"/>
      <c r="C6" s="403"/>
      <c r="D6" s="403"/>
      <c r="E6" s="403"/>
      <c r="F6" s="403"/>
      <c r="G6" s="403"/>
      <c r="H6" s="403"/>
      <c r="I6" s="403"/>
      <c r="J6" s="403"/>
      <c r="K6" s="405"/>
      <c r="L6" s="405"/>
      <c r="M6" s="405"/>
      <c r="N6" s="405"/>
      <c r="O6" s="405"/>
      <c r="P6" s="405"/>
      <c r="Q6" s="34"/>
      <c r="R6" s="32"/>
      <c r="S6" s="32"/>
      <c r="T6" s="32"/>
      <c r="U6" s="32"/>
      <c r="V6" s="32"/>
      <c r="W6" s="32"/>
      <c r="X6" s="32"/>
      <c r="Y6" s="32"/>
      <c r="Z6" s="32"/>
    </row>
    <row r="7" spans="1:26" x14ac:dyDescent="0.2">
      <c r="A7" s="32"/>
      <c r="B7" s="31"/>
      <c r="C7" s="403"/>
      <c r="D7" s="403"/>
      <c r="E7" s="403"/>
      <c r="F7" s="403"/>
      <c r="G7" s="403"/>
      <c r="H7" s="403"/>
      <c r="I7" s="403"/>
      <c r="J7" s="403"/>
      <c r="K7" s="405"/>
      <c r="L7" s="405"/>
      <c r="M7" s="405"/>
      <c r="N7" s="405"/>
      <c r="O7" s="405"/>
      <c r="P7" s="405"/>
      <c r="Q7" s="34"/>
      <c r="R7" s="32"/>
      <c r="S7" s="32"/>
      <c r="T7" s="32"/>
      <c r="U7" s="32"/>
      <c r="V7" s="32"/>
      <c r="W7" s="32"/>
      <c r="X7" s="32"/>
      <c r="Y7" s="32"/>
      <c r="Z7" s="32"/>
    </row>
    <row r="8" spans="1:26" x14ac:dyDescent="0.2">
      <c r="A8" s="32"/>
      <c r="B8" s="31"/>
      <c r="C8" s="403"/>
      <c r="D8" s="403"/>
      <c r="E8" s="403"/>
      <c r="F8" s="403"/>
      <c r="G8" s="403"/>
      <c r="H8" s="403"/>
      <c r="I8" s="403"/>
      <c r="J8" s="403"/>
      <c r="K8" s="405"/>
      <c r="L8" s="405"/>
      <c r="M8" s="405"/>
      <c r="N8" s="405"/>
      <c r="O8" s="405"/>
      <c r="P8" s="405"/>
      <c r="Q8" s="34"/>
      <c r="R8" s="32"/>
      <c r="S8" s="32"/>
      <c r="T8" s="32"/>
      <c r="U8" s="32"/>
      <c r="V8" s="32"/>
      <c r="W8" s="32"/>
      <c r="X8" s="32"/>
      <c r="Y8" s="32"/>
      <c r="Z8" s="32"/>
    </row>
    <row r="9" spans="1:26" x14ac:dyDescent="0.2">
      <c r="A9" s="32"/>
      <c r="B9" s="31"/>
      <c r="C9" s="403"/>
      <c r="D9" s="403"/>
      <c r="E9" s="403"/>
      <c r="F9" s="403"/>
      <c r="G9" s="403"/>
      <c r="H9" s="403"/>
      <c r="I9" s="403"/>
      <c r="J9" s="403"/>
      <c r="K9" s="406" t="s">
        <v>383</v>
      </c>
      <c r="L9" s="406"/>
      <c r="M9" s="406"/>
      <c r="N9" s="406"/>
      <c r="O9" s="406"/>
      <c r="P9" s="406"/>
      <c r="Q9" s="34"/>
      <c r="R9" s="32"/>
      <c r="S9" s="32"/>
      <c r="T9" s="32"/>
      <c r="U9" s="32"/>
      <c r="V9" s="32"/>
      <c r="W9" s="32"/>
      <c r="X9" s="32"/>
      <c r="Y9" s="32"/>
      <c r="Z9" s="32"/>
    </row>
    <row r="10" spans="1:26" x14ac:dyDescent="0.2">
      <c r="A10" s="32"/>
      <c r="B10" s="31"/>
      <c r="C10" s="403"/>
      <c r="D10" s="403"/>
      <c r="E10" s="403"/>
      <c r="F10" s="403"/>
      <c r="G10" s="403"/>
      <c r="H10" s="403"/>
      <c r="I10" s="403"/>
      <c r="J10" s="403"/>
      <c r="K10" s="406"/>
      <c r="L10" s="406"/>
      <c r="M10" s="406"/>
      <c r="N10" s="406"/>
      <c r="O10" s="406"/>
      <c r="P10" s="406"/>
      <c r="Q10" s="34"/>
      <c r="R10" s="32"/>
      <c r="S10" s="32"/>
      <c r="T10" s="32"/>
      <c r="U10" s="32"/>
      <c r="V10" s="32"/>
      <c r="W10" s="32"/>
      <c r="X10" s="32"/>
      <c r="Y10" s="32"/>
      <c r="Z10" s="32"/>
    </row>
    <row r="11" spans="1:26" x14ac:dyDescent="0.2">
      <c r="A11" s="32"/>
      <c r="B11" s="31"/>
      <c r="C11" s="403"/>
      <c r="D11" s="403"/>
      <c r="E11" s="403"/>
      <c r="F11" s="403"/>
      <c r="G11" s="403"/>
      <c r="H11" s="403"/>
      <c r="I11" s="403"/>
      <c r="J11" s="403"/>
      <c r="K11" s="406"/>
      <c r="L11" s="406"/>
      <c r="M11" s="406"/>
      <c r="N11" s="406"/>
      <c r="O11" s="406"/>
      <c r="P11" s="406"/>
      <c r="Q11" s="34"/>
      <c r="R11" s="32"/>
      <c r="S11" s="32"/>
      <c r="T11" s="32"/>
      <c r="U11" s="32"/>
      <c r="V11" s="32"/>
      <c r="W11" s="32"/>
      <c r="X11" s="32"/>
      <c r="Y11" s="32"/>
      <c r="Z11" s="32"/>
    </row>
    <row r="12" spans="1:26" x14ac:dyDescent="0.2">
      <c r="A12" s="32"/>
      <c r="B12" s="31"/>
      <c r="C12" s="403"/>
      <c r="D12" s="403"/>
      <c r="E12" s="403"/>
      <c r="F12" s="403"/>
      <c r="G12" s="403"/>
      <c r="H12" s="403"/>
      <c r="I12" s="403"/>
      <c r="J12" s="403"/>
      <c r="K12" s="403"/>
      <c r="L12" s="403"/>
      <c r="M12" s="403"/>
      <c r="N12" s="403"/>
      <c r="O12" s="403"/>
      <c r="P12" s="403"/>
      <c r="Q12" s="34"/>
      <c r="R12" s="32"/>
      <c r="S12" s="32"/>
      <c r="T12" s="32"/>
      <c r="U12" s="32"/>
      <c r="V12" s="32"/>
      <c r="W12" s="32"/>
      <c r="X12" s="32"/>
      <c r="Y12" s="32"/>
      <c r="Z12" s="32"/>
    </row>
    <row r="13" spans="1:26" ht="16" x14ac:dyDescent="0.2">
      <c r="A13" s="32"/>
      <c r="B13" s="31"/>
      <c r="C13" s="403"/>
      <c r="D13" s="403"/>
      <c r="E13" s="403"/>
      <c r="F13" s="403"/>
      <c r="G13" s="403"/>
      <c r="H13" s="403"/>
      <c r="I13" s="403"/>
      <c r="J13" s="403"/>
      <c r="K13" s="351" t="s">
        <v>194</v>
      </c>
      <c r="L13" s="351"/>
      <c r="M13" s="351"/>
      <c r="N13" s="351"/>
      <c r="O13" s="351"/>
      <c r="P13" s="351"/>
      <c r="Q13" s="34"/>
      <c r="R13" s="32"/>
      <c r="S13" s="32"/>
      <c r="T13" s="32"/>
      <c r="U13" s="32"/>
      <c r="V13" s="32"/>
      <c r="W13" s="32"/>
      <c r="X13" s="32"/>
      <c r="Y13" s="32"/>
      <c r="Z13" s="32"/>
    </row>
    <row r="14" spans="1:26" x14ac:dyDescent="0.2">
      <c r="A14" s="32"/>
      <c r="B14" s="31"/>
      <c r="C14" s="403"/>
      <c r="D14" s="403"/>
      <c r="E14" s="403"/>
      <c r="F14" s="403"/>
      <c r="G14" s="403"/>
      <c r="H14" s="403"/>
      <c r="I14" s="403"/>
      <c r="J14" s="403"/>
      <c r="K14" s="403"/>
      <c r="L14" s="403"/>
      <c r="M14" s="403"/>
      <c r="N14" s="403"/>
      <c r="O14" s="403"/>
      <c r="P14" s="403"/>
      <c r="Q14" s="34"/>
      <c r="R14" s="32"/>
      <c r="S14" s="32"/>
      <c r="T14" s="32"/>
      <c r="U14" s="32"/>
      <c r="V14" s="32"/>
      <c r="W14" s="32"/>
      <c r="X14" s="32"/>
      <c r="Y14" s="32"/>
      <c r="Z14" s="32"/>
    </row>
    <row r="15" spans="1:26" x14ac:dyDescent="0.2">
      <c r="A15" s="32"/>
      <c r="B15" s="31"/>
      <c r="C15" s="403"/>
      <c r="D15" s="403"/>
      <c r="E15" s="403"/>
      <c r="F15" s="403"/>
      <c r="G15" s="403"/>
      <c r="H15" s="403"/>
      <c r="I15" s="403"/>
      <c r="J15" s="403"/>
      <c r="K15" s="407" t="s">
        <v>195</v>
      </c>
      <c r="L15" s="403"/>
      <c r="M15" s="403"/>
      <c r="N15" s="403"/>
      <c r="O15" s="403"/>
      <c r="P15" s="403"/>
      <c r="Q15" s="34"/>
      <c r="R15" s="32"/>
      <c r="S15" s="32"/>
      <c r="T15" s="32"/>
      <c r="U15" s="32"/>
      <c r="V15" s="32"/>
      <c r="W15" s="32"/>
      <c r="X15" s="32"/>
      <c r="Y15" s="32"/>
      <c r="Z15" s="32"/>
    </row>
    <row r="16" spans="1:26" x14ac:dyDescent="0.2">
      <c r="A16" s="32"/>
      <c r="B16" s="31"/>
      <c r="C16" s="403"/>
      <c r="D16" s="403"/>
      <c r="E16" s="403"/>
      <c r="F16" s="403"/>
      <c r="G16" s="403"/>
      <c r="H16" s="403"/>
      <c r="I16" s="403"/>
      <c r="J16" s="403"/>
      <c r="K16" s="408" t="s">
        <v>196</v>
      </c>
      <c r="L16" s="408"/>
      <c r="M16" s="408"/>
      <c r="N16" s="408"/>
      <c r="O16" s="408"/>
      <c r="P16" s="408"/>
      <c r="Q16" s="34"/>
      <c r="R16" s="32"/>
      <c r="S16" s="32"/>
      <c r="T16" s="32"/>
      <c r="U16" s="32"/>
      <c r="V16" s="32"/>
      <c r="W16" s="32"/>
      <c r="X16" s="32"/>
      <c r="Y16" s="32"/>
      <c r="Z16" s="32"/>
    </row>
    <row r="17" spans="1:26" x14ac:dyDescent="0.2">
      <c r="A17" s="32"/>
      <c r="B17" s="31"/>
      <c r="C17" s="403"/>
      <c r="D17" s="403"/>
      <c r="E17" s="403"/>
      <c r="F17" s="403"/>
      <c r="G17" s="403"/>
      <c r="H17" s="403"/>
      <c r="I17" s="403"/>
      <c r="J17" s="403"/>
      <c r="K17" s="408"/>
      <c r="L17" s="408"/>
      <c r="M17" s="408"/>
      <c r="N17" s="408"/>
      <c r="O17" s="408"/>
      <c r="P17" s="408"/>
      <c r="Q17" s="34"/>
      <c r="R17" s="32"/>
      <c r="S17" s="32"/>
      <c r="T17" s="32"/>
      <c r="U17" s="32"/>
      <c r="V17" s="32"/>
      <c r="W17" s="32"/>
      <c r="X17" s="32"/>
      <c r="Y17" s="32"/>
      <c r="Z17" s="32"/>
    </row>
    <row r="18" spans="1:26" x14ac:dyDescent="0.2">
      <c r="A18" s="32"/>
      <c r="B18" s="31"/>
      <c r="C18" s="403"/>
      <c r="D18" s="403"/>
      <c r="E18" s="403"/>
      <c r="F18" s="403"/>
      <c r="G18" s="403"/>
      <c r="H18" s="403"/>
      <c r="I18" s="403"/>
      <c r="J18" s="403"/>
      <c r="K18" s="408"/>
      <c r="L18" s="408"/>
      <c r="M18" s="408"/>
      <c r="N18" s="408"/>
      <c r="O18" s="408"/>
      <c r="P18" s="408"/>
      <c r="Q18" s="34"/>
      <c r="R18" s="32"/>
      <c r="S18" s="32"/>
      <c r="T18" s="32"/>
      <c r="U18" s="32"/>
      <c r="V18" s="32"/>
      <c r="W18" s="32"/>
      <c r="X18" s="32"/>
      <c r="Y18" s="32"/>
      <c r="Z18" s="32"/>
    </row>
    <row r="19" spans="1:26" x14ac:dyDescent="0.2">
      <c r="A19" s="32"/>
      <c r="B19" s="31"/>
      <c r="C19" s="403"/>
      <c r="D19" s="403"/>
      <c r="E19" s="403"/>
      <c r="F19" s="403"/>
      <c r="G19" s="403"/>
      <c r="H19" s="403"/>
      <c r="I19" s="403"/>
      <c r="J19" s="403"/>
      <c r="K19" s="408"/>
      <c r="L19" s="408"/>
      <c r="M19" s="408"/>
      <c r="N19" s="408"/>
      <c r="O19" s="408"/>
      <c r="P19" s="408"/>
      <c r="Q19" s="34"/>
      <c r="R19" s="32"/>
      <c r="S19" s="32"/>
      <c r="T19" s="32"/>
      <c r="U19" s="32"/>
      <c r="V19" s="32"/>
      <c r="W19" s="32"/>
      <c r="X19" s="32"/>
      <c r="Y19" s="32"/>
      <c r="Z19" s="32"/>
    </row>
    <row r="20" spans="1:26" x14ac:dyDescent="0.2">
      <c r="A20" s="32"/>
      <c r="B20" s="31"/>
      <c r="C20" s="403"/>
      <c r="D20" s="403"/>
      <c r="E20" s="403"/>
      <c r="F20" s="403"/>
      <c r="G20" s="403"/>
      <c r="H20" s="403"/>
      <c r="I20" s="403"/>
      <c r="J20" s="403"/>
      <c r="K20" s="408"/>
      <c r="L20" s="408"/>
      <c r="M20" s="408"/>
      <c r="N20" s="408"/>
      <c r="O20" s="408"/>
      <c r="P20" s="408"/>
      <c r="Q20" s="34"/>
      <c r="R20" s="32"/>
      <c r="S20" s="32"/>
      <c r="T20" s="32"/>
      <c r="U20" s="32"/>
      <c r="V20" s="32"/>
      <c r="W20" s="32"/>
      <c r="X20" s="32"/>
      <c r="Y20" s="32"/>
      <c r="Z20" s="32"/>
    </row>
    <row r="21" spans="1:26" x14ac:dyDescent="0.2">
      <c r="A21" s="32"/>
      <c r="B21" s="31"/>
      <c r="C21" s="403"/>
      <c r="D21" s="403"/>
      <c r="E21" s="403"/>
      <c r="F21" s="403"/>
      <c r="G21" s="403"/>
      <c r="H21" s="403"/>
      <c r="I21" s="403"/>
      <c r="J21" s="403"/>
      <c r="K21" s="408"/>
      <c r="L21" s="408"/>
      <c r="M21" s="408"/>
      <c r="N21" s="408"/>
      <c r="O21" s="408"/>
      <c r="P21" s="408"/>
      <c r="Q21" s="34"/>
      <c r="R21" s="32"/>
      <c r="S21" s="32"/>
      <c r="T21" s="32"/>
      <c r="U21" s="32"/>
      <c r="V21" s="32"/>
      <c r="W21" s="32"/>
      <c r="X21" s="32"/>
      <c r="Y21" s="32"/>
      <c r="Z21" s="32"/>
    </row>
    <row r="22" spans="1:26" x14ac:dyDescent="0.2">
      <c r="A22" s="32"/>
      <c r="B22" s="31"/>
      <c r="C22" s="403"/>
      <c r="D22" s="403"/>
      <c r="E22" s="403"/>
      <c r="F22" s="403"/>
      <c r="G22" s="403"/>
      <c r="H22" s="403"/>
      <c r="I22" s="403"/>
      <c r="J22" s="403"/>
      <c r="K22" s="408"/>
      <c r="L22" s="408"/>
      <c r="M22" s="408"/>
      <c r="N22" s="408"/>
      <c r="O22" s="408"/>
      <c r="P22" s="408"/>
      <c r="Q22" s="34"/>
      <c r="R22" s="32"/>
      <c r="S22" s="32"/>
      <c r="T22" s="32"/>
      <c r="U22" s="32"/>
      <c r="V22" s="32"/>
      <c r="W22" s="32"/>
      <c r="X22" s="32"/>
      <c r="Y22" s="32"/>
      <c r="Z22" s="32"/>
    </row>
    <row r="23" spans="1:26" x14ac:dyDescent="0.2">
      <c r="A23" s="32"/>
      <c r="B23" s="31"/>
      <c r="C23" s="403"/>
      <c r="D23" s="403"/>
      <c r="E23" s="403"/>
      <c r="F23" s="403"/>
      <c r="G23" s="403"/>
      <c r="H23" s="403"/>
      <c r="I23" s="403"/>
      <c r="J23" s="403"/>
      <c r="K23" s="408"/>
      <c r="L23" s="408"/>
      <c r="M23" s="408"/>
      <c r="N23" s="408"/>
      <c r="O23" s="408"/>
      <c r="P23" s="408"/>
      <c r="Q23" s="34"/>
      <c r="R23" s="32"/>
      <c r="S23" s="32"/>
      <c r="T23" s="32"/>
      <c r="U23" s="32"/>
      <c r="V23" s="32"/>
      <c r="W23" s="32"/>
      <c r="X23" s="32"/>
      <c r="Y23" s="32"/>
      <c r="Z23" s="32"/>
    </row>
    <row r="24" spans="1:26" x14ac:dyDescent="0.2">
      <c r="A24" s="32"/>
      <c r="B24" s="31"/>
      <c r="C24" s="403"/>
      <c r="D24" s="403"/>
      <c r="E24" s="403"/>
      <c r="F24" s="403"/>
      <c r="G24" s="403"/>
      <c r="H24" s="403"/>
      <c r="I24" s="403"/>
      <c r="J24" s="403"/>
      <c r="K24" s="408"/>
      <c r="L24" s="408"/>
      <c r="M24" s="408"/>
      <c r="N24" s="408"/>
      <c r="O24" s="408"/>
      <c r="P24" s="408"/>
      <c r="Q24" s="34"/>
      <c r="R24" s="32"/>
      <c r="S24" s="32"/>
      <c r="T24" s="32"/>
      <c r="U24" s="32"/>
      <c r="V24" s="32"/>
      <c r="W24" s="32"/>
      <c r="X24" s="32"/>
      <c r="Y24" s="32"/>
      <c r="Z24" s="32"/>
    </row>
    <row r="25" spans="1:26" x14ac:dyDescent="0.2">
      <c r="A25" s="32"/>
      <c r="B25" s="31"/>
      <c r="C25" s="403"/>
      <c r="D25" s="403"/>
      <c r="E25" s="403"/>
      <c r="F25" s="403"/>
      <c r="G25" s="403"/>
      <c r="H25" s="403"/>
      <c r="I25" s="403"/>
      <c r="J25" s="403"/>
      <c r="K25" s="408"/>
      <c r="L25" s="408"/>
      <c r="M25" s="408"/>
      <c r="N25" s="408"/>
      <c r="O25" s="408"/>
      <c r="P25" s="408"/>
      <c r="Q25" s="34"/>
      <c r="R25" s="32"/>
      <c r="S25" s="32"/>
      <c r="T25" s="32"/>
      <c r="U25" s="32"/>
      <c r="V25" s="32"/>
      <c r="W25" s="32"/>
      <c r="X25" s="32"/>
      <c r="Y25" s="32"/>
      <c r="Z25" s="32"/>
    </row>
    <row r="26" spans="1:26" x14ac:dyDescent="0.2">
      <c r="A26" s="32"/>
      <c r="B26" s="31"/>
      <c r="C26" s="403"/>
      <c r="D26" s="403"/>
      <c r="E26" s="403"/>
      <c r="F26" s="403"/>
      <c r="G26" s="403"/>
      <c r="H26" s="403"/>
      <c r="I26" s="403"/>
      <c r="J26" s="403"/>
      <c r="K26" s="408"/>
      <c r="L26" s="408"/>
      <c r="M26" s="408"/>
      <c r="N26" s="408"/>
      <c r="O26" s="408"/>
      <c r="P26" s="408"/>
      <c r="Q26" s="34"/>
      <c r="R26" s="32"/>
      <c r="S26" s="32"/>
      <c r="T26" s="32"/>
      <c r="U26" s="32"/>
      <c r="V26" s="32"/>
      <c r="W26" s="32"/>
      <c r="X26" s="32"/>
      <c r="Y26" s="32"/>
      <c r="Z26" s="32"/>
    </row>
    <row r="27" spans="1:26" x14ac:dyDescent="0.2">
      <c r="A27" s="32"/>
      <c r="B27" s="31"/>
      <c r="C27" s="403"/>
      <c r="D27" s="403"/>
      <c r="E27" s="403"/>
      <c r="F27" s="403"/>
      <c r="G27" s="403"/>
      <c r="H27" s="403"/>
      <c r="I27" s="403"/>
      <c r="J27" s="403"/>
      <c r="K27" s="408"/>
      <c r="L27" s="408"/>
      <c r="M27" s="408"/>
      <c r="N27" s="408"/>
      <c r="O27" s="408"/>
      <c r="P27" s="408"/>
      <c r="Q27" s="34"/>
      <c r="R27" s="32"/>
      <c r="S27" s="32"/>
      <c r="T27" s="32"/>
      <c r="U27" s="32"/>
      <c r="V27" s="32"/>
      <c r="W27" s="32"/>
      <c r="X27" s="32"/>
      <c r="Y27" s="32"/>
      <c r="Z27" s="32"/>
    </row>
    <row r="28" spans="1:26" x14ac:dyDescent="0.2">
      <c r="A28" s="32"/>
      <c r="B28" s="31"/>
      <c r="C28" s="403"/>
      <c r="D28" s="403"/>
      <c r="E28" s="403"/>
      <c r="F28" s="403"/>
      <c r="G28" s="403"/>
      <c r="H28" s="403"/>
      <c r="I28" s="403"/>
      <c r="J28" s="403"/>
      <c r="K28" s="408"/>
      <c r="L28" s="408"/>
      <c r="M28" s="408"/>
      <c r="N28" s="408"/>
      <c r="O28" s="408"/>
      <c r="P28" s="408"/>
      <c r="Q28" s="34"/>
      <c r="R28" s="32"/>
      <c r="S28" s="32"/>
      <c r="T28" s="32"/>
      <c r="U28" s="32"/>
      <c r="V28" s="32"/>
      <c r="W28" s="32"/>
      <c r="X28" s="32"/>
      <c r="Y28" s="32"/>
      <c r="Z28" s="32"/>
    </row>
    <row r="29" spans="1:26" x14ac:dyDescent="0.2">
      <c r="A29" s="32"/>
      <c r="B29" s="31"/>
      <c r="C29" s="403"/>
      <c r="D29" s="403"/>
      <c r="E29" s="403"/>
      <c r="F29" s="403"/>
      <c r="G29" s="403"/>
      <c r="H29" s="403"/>
      <c r="I29" s="403"/>
      <c r="J29" s="403"/>
      <c r="K29" s="408"/>
      <c r="L29" s="408"/>
      <c r="M29" s="408"/>
      <c r="N29" s="408"/>
      <c r="O29" s="408"/>
      <c r="P29" s="408"/>
      <c r="Q29" s="34"/>
      <c r="R29" s="32"/>
      <c r="S29" s="32"/>
      <c r="T29" s="32"/>
      <c r="U29" s="32"/>
      <c r="V29" s="32"/>
      <c r="W29" s="32"/>
      <c r="X29" s="32"/>
      <c r="Y29" s="32"/>
      <c r="Z29" s="32"/>
    </row>
    <row r="30" spans="1:26" x14ac:dyDescent="0.2">
      <c r="A30" s="32"/>
      <c r="B30" s="31"/>
      <c r="C30" s="403"/>
      <c r="D30" s="403"/>
      <c r="E30" s="403"/>
      <c r="F30" s="403"/>
      <c r="G30" s="403"/>
      <c r="H30" s="403"/>
      <c r="I30" s="403"/>
      <c r="J30" s="403"/>
      <c r="K30" s="408"/>
      <c r="L30" s="408"/>
      <c r="M30" s="408"/>
      <c r="N30" s="408"/>
      <c r="O30" s="408"/>
      <c r="P30" s="408"/>
      <c r="Q30" s="34"/>
      <c r="R30" s="32"/>
      <c r="S30" s="32"/>
      <c r="T30" s="32"/>
      <c r="U30" s="32"/>
      <c r="V30" s="32"/>
      <c r="W30" s="32"/>
      <c r="X30" s="32"/>
      <c r="Y30" s="32"/>
      <c r="Z30" s="32"/>
    </row>
    <row r="31" spans="1:26" x14ac:dyDescent="0.2">
      <c r="A31" s="32"/>
      <c r="B31" s="31"/>
      <c r="C31" s="403"/>
      <c r="D31" s="403"/>
      <c r="E31" s="403"/>
      <c r="F31" s="403"/>
      <c r="G31" s="403"/>
      <c r="H31" s="403"/>
      <c r="I31" s="403"/>
      <c r="J31" s="403"/>
      <c r="K31" s="408"/>
      <c r="L31" s="408"/>
      <c r="M31" s="408"/>
      <c r="N31" s="408"/>
      <c r="O31" s="408"/>
      <c r="P31" s="408"/>
      <c r="Q31" s="34"/>
      <c r="R31" s="32"/>
      <c r="S31" s="32"/>
      <c r="T31" s="32"/>
      <c r="U31" s="32"/>
      <c r="V31" s="32"/>
      <c r="W31" s="32"/>
      <c r="X31" s="32"/>
      <c r="Y31" s="32"/>
      <c r="Z31" s="32"/>
    </row>
    <row r="32" spans="1:26" x14ac:dyDescent="0.2">
      <c r="A32" s="32"/>
      <c r="B32" s="31"/>
      <c r="C32" s="403"/>
      <c r="D32" s="403"/>
      <c r="E32" s="403"/>
      <c r="F32" s="403"/>
      <c r="G32" s="403"/>
      <c r="H32" s="403"/>
      <c r="I32" s="403"/>
      <c r="J32" s="403"/>
      <c r="K32" s="408"/>
      <c r="L32" s="408"/>
      <c r="M32" s="408"/>
      <c r="N32" s="408"/>
      <c r="O32" s="408"/>
      <c r="P32" s="408"/>
      <c r="Q32" s="34"/>
      <c r="R32" s="32"/>
      <c r="S32" s="32"/>
      <c r="T32" s="32"/>
      <c r="U32" s="32"/>
      <c r="V32" s="32"/>
      <c r="W32" s="32"/>
      <c r="X32" s="32"/>
      <c r="Y32" s="32"/>
      <c r="Z32" s="32"/>
    </row>
    <row r="33" spans="1:26" ht="16" thickBot="1" x14ac:dyDescent="0.25">
      <c r="A33" s="32"/>
      <c r="B33" s="48"/>
      <c r="C33" s="49"/>
      <c r="D33" s="49"/>
      <c r="E33" s="49"/>
      <c r="F33" s="49"/>
      <c r="G33" s="49"/>
      <c r="H33" s="49"/>
      <c r="I33" s="49"/>
      <c r="J33" s="49"/>
      <c r="K33" s="409"/>
      <c r="L33" s="409"/>
      <c r="M33" s="409"/>
      <c r="N33" s="409"/>
      <c r="O33" s="409"/>
      <c r="P33" s="409"/>
      <c r="Q33" s="52"/>
      <c r="R33" s="32"/>
      <c r="S33" s="32"/>
      <c r="T33" s="32"/>
      <c r="U33" s="32"/>
      <c r="V33" s="32"/>
      <c r="W33" s="32"/>
      <c r="X33" s="32"/>
      <c r="Y33" s="32"/>
      <c r="Z33" s="32"/>
    </row>
    <row r="34" spans="1:26" x14ac:dyDescent="0.2">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spans="1:26" x14ac:dyDescent="0.2">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spans="1:26" x14ac:dyDescent="0.2">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x14ac:dyDescent="0.2">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spans="1:26" x14ac:dyDescent="0.2">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spans="1:26" x14ac:dyDescent="0.2">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spans="1:26" x14ac:dyDescent="0.2">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x14ac:dyDescent="0.2">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spans="1:26" x14ac:dyDescent="0.2">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spans="1:26" x14ac:dyDescent="0.2">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spans="1:26" x14ac:dyDescent="0.2">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spans="1:26" x14ac:dyDescent="0.2">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spans="1:26" x14ac:dyDescent="0.2">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spans="1:26" x14ac:dyDescent="0.2">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spans="1:26" x14ac:dyDescent="0.2">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spans="1:26" x14ac:dyDescent="0.2">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spans="1:26" x14ac:dyDescent="0.2">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spans="1:26" x14ac:dyDescent="0.2">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spans="1:26" x14ac:dyDescent="0.2">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spans="1:26" x14ac:dyDescent="0.2">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sheetData>
  <mergeCells count="5">
    <mergeCell ref="K16:P33"/>
    <mergeCell ref="K5:P8"/>
    <mergeCell ref="K9:P11"/>
    <mergeCell ref="K13:P13"/>
    <mergeCell ref="E1:N1"/>
  </mergeCells>
  <printOptions horizontalCentered="1"/>
  <pageMargins left="0.4" right="0.4" top="0.5" bottom="0.6" header="0.3" footer="0.3"/>
  <pageSetup paperSize="1" fitToWidth="1" fitToHeight="1" orientation="landscape"/>
  <headerFooter>
    <oddFooter>&amp;L&amp;8Menu Pricing Calculator v6.5.2_2026-10-03  |  © 2024–2026 Tables of Content, LLC&amp;R&amp;8&amp;A  |  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39997558519241921"/>
  </sheetPr>
  <dimension ref="A1:AS113"/>
  <sheetViews>
    <sheetView zoomScale="110" zoomScaleNormal="110" workbookViewId="0">
      <selection activeCell="A1" sqref="A1"/>
    </sheetView>
  </sheetViews>
  <sheetFormatPr baseColWidth="10" defaultColWidth="8.83203125" defaultRowHeight="15" x14ac:dyDescent="0.2"/>
  <cols>
    <col min="1" max="1" width="8.33203125" customWidth="1"/>
    <col min="2" max="2" width="9.1640625" customWidth="1"/>
    <col min="3" max="3" width="18.33203125" customWidth="1"/>
    <col min="4" max="4" width="7.1640625" customWidth="1"/>
    <col min="5" max="5" width="11.5" customWidth="1"/>
    <col min="9" max="9" width="10.33203125" customWidth="1"/>
    <col min="10" max="10" width="9.1640625" customWidth="1"/>
    <col min="14" max="14" width="6.83203125" customWidth="1"/>
    <col min="15" max="15" width="7.6640625" customWidth="1"/>
    <col min="18" max="18" width="10.1640625" customWidth="1"/>
    <col min="22" max="22" width="10.33203125" customWidth="1"/>
    <col min="37" max="37" width="26" customWidth="1"/>
    <col min="38" max="38" width="19.1640625" customWidth="1"/>
    <col min="39" max="39" width="14" customWidth="1"/>
    <col min="40" max="40" width="16.6640625" customWidth="1"/>
    <col min="41" max="41" width="13.5" customWidth="1"/>
    <col min="42" max="42" width="17" customWidth="1"/>
    <col min="43" max="43" width="14.33203125" customWidth="1"/>
  </cols>
  <sheetData>
    <row r="1" spans="1:45" ht="92" customHeight="1" x14ac:dyDescent="0.2">
      <c r="A1" s="144"/>
      <c r="B1" s="412" t="s">
        <v>391</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82"/>
      <c r="AO1" s="182"/>
      <c r="AP1" s="182"/>
      <c r="AQ1" s="182"/>
      <c r="AR1" s="182"/>
      <c r="AS1" s="183"/>
    </row>
    <row r="2" spans="1:45" ht="18.75" customHeight="1" x14ac:dyDescent="0.2">
      <c r="A2" s="144"/>
      <c r="B2" s="292" t="s">
        <v>381</v>
      </c>
      <c r="C2" s="293"/>
      <c r="D2" s="293"/>
      <c r="E2" s="293"/>
      <c r="F2" s="293"/>
      <c r="G2" s="293"/>
      <c r="H2" s="293"/>
      <c r="I2" s="293"/>
      <c r="J2" s="293"/>
      <c r="K2" s="293"/>
      <c r="L2" s="293"/>
      <c r="M2" s="293"/>
      <c r="N2" s="293"/>
      <c r="O2" s="293"/>
      <c r="P2" s="181"/>
      <c r="Q2" s="181"/>
      <c r="R2" s="181"/>
      <c r="S2" s="288" t="s">
        <v>270</v>
      </c>
      <c r="T2" s="290" t="s">
        <v>269</v>
      </c>
      <c r="U2" s="290"/>
      <c r="V2" s="290"/>
      <c r="W2" s="261" t="s">
        <v>382</v>
      </c>
      <c r="X2" s="261"/>
      <c r="Y2" s="261"/>
      <c r="Z2" s="261"/>
      <c r="AA2" s="181"/>
      <c r="AB2" s="181"/>
      <c r="AC2" s="181"/>
      <c r="AD2" s="181"/>
      <c r="AE2" s="181"/>
      <c r="AF2" s="181"/>
      <c r="AG2" s="181"/>
      <c r="AH2" s="181"/>
      <c r="AI2" s="181"/>
      <c r="AJ2" s="181"/>
      <c r="AK2" s="181"/>
      <c r="AL2" s="181"/>
      <c r="AM2" s="181"/>
      <c r="AN2" s="181"/>
      <c r="AO2" s="181"/>
      <c r="AP2" s="181"/>
      <c r="AQ2" s="181"/>
      <c r="AR2" s="181"/>
      <c r="AS2" s="184"/>
    </row>
    <row r="3" spans="1:45" ht="15.75" customHeight="1" thickBot="1" x14ac:dyDescent="0.25">
      <c r="A3" s="144"/>
      <c r="B3" s="294"/>
      <c r="C3" s="295"/>
      <c r="D3" s="295"/>
      <c r="E3" s="295"/>
      <c r="F3" s="295"/>
      <c r="G3" s="295"/>
      <c r="H3" s="295"/>
      <c r="I3" s="295"/>
      <c r="J3" s="295"/>
      <c r="K3" s="295"/>
      <c r="L3" s="295"/>
      <c r="M3" s="295"/>
      <c r="N3" s="295"/>
      <c r="O3" s="295"/>
      <c r="P3" s="203"/>
      <c r="Q3" s="203"/>
      <c r="R3" s="203"/>
      <c r="S3" s="289"/>
      <c r="T3" s="291"/>
      <c r="U3" s="291"/>
      <c r="V3" s="291"/>
      <c r="W3" s="262"/>
      <c r="X3" s="262"/>
      <c r="Y3" s="262"/>
      <c r="Z3" s="262"/>
      <c r="AA3" s="203"/>
      <c r="AB3" s="203"/>
      <c r="AC3" s="203"/>
      <c r="AD3" s="203"/>
      <c r="AE3" s="203"/>
      <c r="AF3" s="203"/>
      <c r="AG3" s="203"/>
      <c r="AH3" s="203"/>
      <c r="AI3" s="203"/>
      <c r="AJ3" s="203"/>
      <c r="AK3" s="203"/>
      <c r="AL3" s="203"/>
      <c r="AM3" s="203"/>
      <c r="AN3" s="203"/>
      <c r="AO3" s="203"/>
      <c r="AP3" s="203"/>
      <c r="AQ3" s="203"/>
      <c r="AR3" s="203"/>
      <c r="AS3" s="204"/>
    </row>
    <row r="4" spans="1:45" ht="15" customHeight="1" x14ac:dyDescent="0.2">
      <c r="A4" s="144"/>
      <c r="B4" s="201" t="s">
        <v>84</v>
      </c>
      <c r="C4" s="58" t="s">
        <v>200</v>
      </c>
      <c r="D4" s="32"/>
      <c r="E4" s="32"/>
      <c r="F4" s="32"/>
      <c r="G4" s="32"/>
      <c r="H4" s="32"/>
      <c r="I4" s="34"/>
      <c r="J4" s="201" t="s">
        <v>85</v>
      </c>
      <c r="K4" s="58" t="s">
        <v>201</v>
      </c>
      <c r="L4" s="32"/>
      <c r="M4" s="32"/>
      <c r="N4" s="32"/>
      <c r="O4" s="32"/>
      <c r="P4" s="32"/>
      <c r="Q4" s="32"/>
      <c r="R4" s="32"/>
      <c r="S4" s="32"/>
      <c r="T4" s="32"/>
      <c r="U4" s="201" t="s">
        <v>87</v>
      </c>
      <c r="V4" s="58" t="s">
        <v>202</v>
      </c>
      <c r="W4" s="32"/>
      <c r="X4" s="32"/>
      <c r="Y4" s="32"/>
      <c r="Z4" s="32"/>
      <c r="AA4" s="32"/>
      <c r="AB4" s="32"/>
      <c r="AC4" s="32"/>
      <c r="AD4" s="32"/>
      <c r="AE4" s="32"/>
      <c r="AF4" s="32"/>
      <c r="AG4" s="32"/>
      <c r="AH4" s="32"/>
      <c r="AI4" s="34"/>
      <c r="AJ4" s="144"/>
      <c r="AK4" s="331" t="s">
        <v>205</v>
      </c>
      <c r="AL4" s="332"/>
      <c r="AM4" s="332"/>
      <c r="AN4" s="332"/>
      <c r="AO4" s="32"/>
      <c r="AP4" s="34"/>
      <c r="AQ4" s="144"/>
      <c r="AR4" s="144"/>
      <c r="AS4" s="144"/>
    </row>
    <row r="5" spans="1:45" ht="15" customHeight="1" thickBot="1" x14ac:dyDescent="0.25">
      <c r="A5" s="144"/>
      <c r="B5" s="31"/>
      <c r="C5" s="58"/>
      <c r="D5" s="32" t="s">
        <v>268</v>
      </c>
      <c r="E5" s="32"/>
      <c r="F5" s="32"/>
      <c r="G5" s="32"/>
      <c r="H5" s="32"/>
      <c r="I5" s="34"/>
      <c r="J5" s="31"/>
      <c r="K5" s="58"/>
      <c r="L5" s="32"/>
      <c r="M5" s="32"/>
      <c r="N5" s="32"/>
      <c r="O5" s="32"/>
      <c r="P5" s="32"/>
      <c r="Q5" s="32"/>
      <c r="R5" s="32"/>
      <c r="S5" s="32"/>
      <c r="T5" s="32"/>
      <c r="U5" s="31"/>
      <c r="V5" s="58"/>
      <c r="W5" s="32"/>
      <c r="X5" s="32"/>
      <c r="Y5" s="32"/>
      <c r="Z5" s="32"/>
      <c r="AA5" s="32"/>
      <c r="AB5" s="32"/>
      <c r="AC5" s="32"/>
      <c r="AD5" s="32"/>
      <c r="AE5" s="32"/>
      <c r="AF5" s="32"/>
      <c r="AG5" s="32"/>
      <c r="AH5" s="32"/>
      <c r="AI5" s="34"/>
      <c r="AJ5" s="144"/>
      <c r="AK5" s="333"/>
      <c r="AL5" s="334"/>
      <c r="AM5" s="334"/>
      <c r="AN5" s="334"/>
      <c r="AO5" s="49"/>
      <c r="AP5" s="52"/>
      <c r="AQ5" s="144"/>
      <c r="AR5" s="144"/>
      <c r="AS5" s="144"/>
    </row>
    <row r="6" spans="1:45" x14ac:dyDescent="0.2">
      <c r="A6" s="144"/>
      <c r="B6" s="31"/>
      <c r="C6" s="62" t="s">
        <v>291</v>
      </c>
      <c r="D6" s="32"/>
      <c r="E6" s="32"/>
      <c r="F6" s="32"/>
      <c r="G6" s="32"/>
      <c r="H6" s="32"/>
      <c r="I6" s="34"/>
      <c r="J6" s="31"/>
      <c r="K6" s="32" t="s">
        <v>321</v>
      </c>
      <c r="L6" s="32"/>
      <c r="M6" s="32"/>
      <c r="N6" s="32"/>
      <c r="O6" s="32"/>
      <c r="P6" s="32"/>
      <c r="Q6" s="32"/>
      <c r="R6" s="32"/>
      <c r="S6" s="32"/>
      <c r="T6" s="32"/>
      <c r="U6" s="31"/>
      <c r="V6" s="32" t="s">
        <v>336</v>
      </c>
      <c r="W6" s="32"/>
      <c r="X6" s="32"/>
      <c r="Y6" s="32"/>
      <c r="Z6" s="32"/>
      <c r="AA6" s="32"/>
      <c r="AB6" s="32"/>
      <c r="AC6" s="32"/>
      <c r="AD6" s="32"/>
      <c r="AE6" s="32"/>
      <c r="AF6" s="32"/>
      <c r="AG6" s="32"/>
      <c r="AH6" s="32"/>
      <c r="AI6" s="34"/>
      <c r="AJ6" s="144"/>
      <c r="AK6" s="335" t="s">
        <v>190</v>
      </c>
      <c r="AL6" s="29" t="s">
        <v>133</v>
      </c>
      <c r="AM6" s="29" t="s">
        <v>134</v>
      </c>
      <c r="AN6" s="28"/>
      <c r="AO6" s="28"/>
      <c r="AP6" s="79" t="s">
        <v>135</v>
      </c>
      <c r="AQ6" s="144"/>
      <c r="AR6" s="144"/>
      <c r="AS6" s="144"/>
    </row>
    <row r="7" spans="1:45" x14ac:dyDescent="0.2">
      <c r="A7" s="144"/>
      <c r="B7" s="31"/>
      <c r="C7" s="63" t="s">
        <v>0</v>
      </c>
      <c r="D7" s="32"/>
      <c r="E7" s="32"/>
      <c r="F7" s="122"/>
      <c r="G7" s="65"/>
      <c r="H7" s="32"/>
      <c r="I7" s="34"/>
      <c r="J7" s="31"/>
      <c r="K7" s="32" t="s">
        <v>322</v>
      </c>
      <c r="L7" s="32"/>
      <c r="M7" s="32"/>
      <c r="N7" s="32"/>
      <c r="O7" s="266" t="s">
        <v>323</v>
      </c>
      <c r="P7" s="266"/>
      <c r="Q7" s="32"/>
      <c r="R7" s="32"/>
      <c r="S7" s="32"/>
      <c r="T7" s="32"/>
      <c r="U7" s="31"/>
      <c r="V7" s="21" t="s">
        <v>373</v>
      </c>
      <c r="W7" s="32"/>
      <c r="X7" s="32"/>
      <c r="Y7" s="32"/>
      <c r="Z7" s="32"/>
      <c r="AA7" s="32"/>
      <c r="AB7" s="32"/>
      <c r="AC7" s="32"/>
      <c r="AD7" s="32"/>
      <c r="AE7" s="191" t="s">
        <v>337</v>
      </c>
      <c r="AF7" s="32" t="s">
        <v>338</v>
      </c>
      <c r="AH7" s="32"/>
      <c r="AI7" s="34"/>
      <c r="AJ7" s="144"/>
      <c r="AK7" s="336"/>
      <c r="AL7" s="54" t="s">
        <v>136</v>
      </c>
      <c r="AM7" s="54" t="s">
        <v>137</v>
      </c>
      <c r="AN7" s="54" t="s">
        <v>138</v>
      </c>
      <c r="AO7" s="54" t="s">
        <v>139</v>
      </c>
      <c r="AP7" s="110" t="s">
        <v>140</v>
      </c>
      <c r="AQ7" s="144"/>
      <c r="AR7" s="144"/>
      <c r="AS7" s="144"/>
    </row>
    <row r="8" spans="1:45" x14ac:dyDescent="0.2">
      <c r="A8" s="144"/>
      <c r="B8" s="31"/>
      <c r="C8" s="32" t="s">
        <v>39</v>
      </c>
      <c r="D8" s="32"/>
      <c r="E8" s="32"/>
      <c r="F8" s="122"/>
      <c r="G8" s="65"/>
      <c r="H8" s="32"/>
      <c r="I8" s="34"/>
      <c r="J8" s="31"/>
      <c r="K8" s="32"/>
      <c r="L8" s="32"/>
      <c r="M8" s="32"/>
      <c r="N8" s="32"/>
      <c r="O8" s="32"/>
      <c r="P8" s="32"/>
      <c r="Q8" s="32"/>
      <c r="R8" s="32"/>
      <c r="S8" s="32"/>
      <c r="T8" s="32"/>
      <c r="U8" s="31"/>
      <c r="V8" s="58" t="s">
        <v>88</v>
      </c>
      <c r="W8" s="32"/>
      <c r="X8" s="32"/>
      <c r="Y8" s="32"/>
      <c r="Z8" s="32"/>
      <c r="AA8" s="32"/>
      <c r="AB8" s="32"/>
      <c r="AC8" s="32"/>
      <c r="AD8" s="32"/>
      <c r="AE8" s="32"/>
      <c r="AF8" s="32"/>
      <c r="AG8" s="32"/>
      <c r="AH8" s="32"/>
      <c r="AI8" s="34"/>
      <c r="AJ8" s="144"/>
      <c r="AK8" s="111" t="s">
        <v>141</v>
      </c>
      <c r="AL8" s="112">
        <f>AN8/1.5</f>
        <v>1.1333333333333333</v>
      </c>
      <c r="AM8" s="112">
        <f>AO8/150</f>
        <v>0.33333333333333331</v>
      </c>
      <c r="AN8" s="113">
        <v>1.7</v>
      </c>
      <c r="AO8" s="113">
        <v>50</v>
      </c>
      <c r="AP8" s="114">
        <f t="shared" ref="AP8:AP31" si="0">AN8/25.36</f>
        <v>6.7034700315457413E-2</v>
      </c>
      <c r="AQ8" s="144"/>
      <c r="AR8" s="144"/>
      <c r="AS8" s="144"/>
    </row>
    <row r="9" spans="1:45" x14ac:dyDescent="0.2">
      <c r="A9" s="144"/>
      <c r="B9" s="31"/>
      <c r="C9" s="283" t="s">
        <v>300</v>
      </c>
      <c r="D9" s="32" t="s">
        <v>36</v>
      </c>
      <c r="E9" s="32"/>
      <c r="F9" s="65"/>
      <c r="G9" s="32"/>
      <c r="H9" s="32"/>
      <c r="I9" s="34"/>
      <c r="J9" s="31"/>
      <c r="K9" s="58" t="s">
        <v>91</v>
      </c>
      <c r="L9" s="32"/>
      <c r="M9" s="32"/>
      <c r="N9" s="32"/>
      <c r="O9" s="32"/>
      <c r="P9" s="32"/>
      <c r="Q9" s="32"/>
      <c r="R9" s="32"/>
      <c r="S9" s="32"/>
      <c r="T9" s="32"/>
      <c r="U9" s="31"/>
      <c r="V9" s="32"/>
      <c r="W9" s="32"/>
      <c r="X9" s="32"/>
      <c r="Y9" s="32"/>
      <c r="Z9" s="32"/>
      <c r="AA9" s="32"/>
      <c r="AB9" s="32"/>
      <c r="AC9" s="32"/>
      <c r="AD9" s="32"/>
      <c r="AE9" s="32"/>
      <c r="AF9" s="32"/>
      <c r="AG9" s="32"/>
      <c r="AH9" s="32"/>
      <c r="AI9" s="34"/>
      <c r="AJ9" s="144"/>
      <c r="AK9" s="111" t="s">
        <v>142</v>
      </c>
      <c r="AL9" s="112">
        <f>AN9/1.5</f>
        <v>2.2666666666666666</v>
      </c>
      <c r="AM9" s="112">
        <f t="shared" ref="AM9:AM31" si="1">AO9/150</f>
        <v>0.66666666666666663</v>
      </c>
      <c r="AN9" s="113">
        <v>3.4</v>
      </c>
      <c r="AO9" s="113">
        <v>100</v>
      </c>
      <c r="AP9" s="114">
        <f>AN9/25.36</f>
        <v>0.13406940063091483</v>
      </c>
      <c r="AQ9" s="144"/>
      <c r="AR9" s="144"/>
      <c r="AS9" s="144"/>
    </row>
    <row r="10" spans="1:45" x14ac:dyDescent="0.2">
      <c r="A10" s="144"/>
      <c r="B10" s="31"/>
      <c r="C10" s="283"/>
      <c r="D10" s="32" t="s">
        <v>37</v>
      </c>
      <c r="E10" s="32"/>
      <c r="F10" s="65"/>
      <c r="G10" s="32"/>
      <c r="H10" s="32"/>
      <c r="I10" s="34"/>
      <c r="J10" s="31"/>
      <c r="K10" s="32"/>
      <c r="L10" s="32"/>
      <c r="M10" s="32"/>
      <c r="N10" s="32"/>
      <c r="O10" s="32"/>
      <c r="P10" s="32"/>
      <c r="Q10" s="32"/>
      <c r="R10" s="32"/>
      <c r="S10" s="32"/>
      <c r="T10" s="32"/>
      <c r="U10" s="31"/>
      <c r="V10" s="32"/>
      <c r="W10" s="32"/>
      <c r="X10" s="32"/>
      <c r="Y10" s="32"/>
      <c r="Z10" s="32"/>
      <c r="AA10" s="32"/>
      <c r="AB10" s="32"/>
      <c r="AC10" s="32"/>
      <c r="AD10" s="32"/>
      <c r="AE10" s="32"/>
      <c r="AF10" s="32"/>
      <c r="AG10" s="32"/>
      <c r="AH10" s="32"/>
      <c r="AI10" s="34"/>
      <c r="AJ10" s="144"/>
      <c r="AK10" s="111" t="s">
        <v>143</v>
      </c>
      <c r="AL10" s="112">
        <f t="shared" ref="AL10:AL31" si="2">AN10/1.5</f>
        <v>4.2</v>
      </c>
      <c r="AM10" s="112">
        <f t="shared" si="1"/>
        <v>1.2466666666666666</v>
      </c>
      <c r="AN10" s="113">
        <v>6.3</v>
      </c>
      <c r="AO10" s="113">
        <v>187</v>
      </c>
      <c r="AP10" s="114">
        <f t="shared" si="0"/>
        <v>0.24842271293375395</v>
      </c>
      <c r="AQ10" s="144"/>
      <c r="AR10" s="144"/>
      <c r="AS10" s="144"/>
    </row>
    <row r="11" spans="1:45" x14ac:dyDescent="0.2">
      <c r="A11" s="144"/>
      <c r="B11" s="31"/>
      <c r="C11" s="283"/>
      <c r="D11" s="32" t="s">
        <v>38</v>
      </c>
      <c r="E11" s="32"/>
      <c r="F11" s="65"/>
      <c r="G11" s="32"/>
      <c r="H11" s="32"/>
      <c r="I11" s="34"/>
      <c r="J11" s="31"/>
      <c r="K11" s="32"/>
      <c r="L11" s="32"/>
      <c r="M11" s="32"/>
      <c r="N11" s="32"/>
      <c r="O11" s="32"/>
      <c r="P11" s="32"/>
      <c r="Q11" s="32"/>
      <c r="R11" s="32"/>
      <c r="S11" s="32"/>
      <c r="T11" s="32"/>
      <c r="U11" s="31"/>
      <c r="V11" s="32"/>
      <c r="W11" s="32"/>
      <c r="X11" s="32"/>
      <c r="Y11" s="32"/>
      <c r="Z11" s="32"/>
      <c r="AA11" s="32"/>
      <c r="AB11" s="32"/>
      <c r="AC11" s="32"/>
      <c r="AD11" s="32"/>
      <c r="AE11" s="32"/>
      <c r="AF11" s="32"/>
      <c r="AG11" s="32"/>
      <c r="AH11" s="32"/>
      <c r="AI11" s="34"/>
      <c r="AJ11" s="144"/>
      <c r="AK11" s="111" t="s">
        <v>144</v>
      </c>
      <c r="AL11" s="112">
        <f t="shared" si="2"/>
        <v>4.5333333333333332</v>
      </c>
      <c r="AM11" s="112">
        <f t="shared" si="1"/>
        <v>1.3333333333333333</v>
      </c>
      <c r="AN11" s="113">
        <v>6.8</v>
      </c>
      <c r="AO11" s="113">
        <v>200</v>
      </c>
      <c r="AP11" s="114">
        <f t="shared" si="0"/>
        <v>0.26813880126182965</v>
      </c>
      <c r="AQ11" s="144"/>
      <c r="AR11" s="144"/>
      <c r="AS11" s="144"/>
    </row>
    <row r="12" spans="1:45" x14ac:dyDescent="0.2">
      <c r="A12" s="144"/>
      <c r="B12" s="31"/>
      <c r="C12" s="21" t="s">
        <v>1</v>
      </c>
      <c r="D12" s="21"/>
      <c r="E12" s="21"/>
      <c r="F12" s="123"/>
      <c r="G12" s="67"/>
      <c r="H12" s="32"/>
      <c r="I12" s="34"/>
      <c r="J12" s="31"/>
      <c r="K12" s="32"/>
      <c r="L12" s="32"/>
      <c r="M12" s="32"/>
      <c r="N12" s="32"/>
      <c r="O12" s="32"/>
      <c r="P12" s="32"/>
      <c r="Q12" s="32"/>
      <c r="R12" s="32"/>
      <c r="S12" s="32"/>
      <c r="T12" s="32"/>
      <c r="U12" s="31"/>
      <c r="V12" s="32"/>
      <c r="W12" s="32"/>
      <c r="X12" s="32"/>
      <c r="Y12" s="32"/>
      <c r="Z12" s="32"/>
      <c r="AA12" s="32"/>
      <c r="AB12" s="32"/>
      <c r="AC12" s="32"/>
      <c r="AD12" s="32"/>
      <c r="AE12" s="32"/>
      <c r="AF12" s="32"/>
      <c r="AG12" s="32"/>
      <c r="AH12" s="32"/>
      <c r="AI12" s="34"/>
      <c r="AJ12" s="144"/>
      <c r="AK12" s="111" t="s">
        <v>145</v>
      </c>
      <c r="AL12" s="112">
        <f t="shared" si="2"/>
        <v>8.4666666666666668</v>
      </c>
      <c r="AM12" s="112">
        <f t="shared" si="1"/>
        <v>2.5</v>
      </c>
      <c r="AN12" s="113">
        <v>12.7</v>
      </c>
      <c r="AO12" s="113">
        <v>375</v>
      </c>
      <c r="AP12" s="114">
        <f t="shared" si="0"/>
        <v>0.50078864353312302</v>
      </c>
      <c r="AQ12" s="144"/>
      <c r="AR12" s="144"/>
      <c r="AS12" s="144"/>
    </row>
    <row r="13" spans="1:45" x14ac:dyDescent="0.2">
      <c r="A13" s="144"/>
      <c r="B13" s="31"/>
      <c r="C13" s="32"/>
      <c r="D13" s="32"/>
      <c r="E13" s="32"/>
      <c r="F13" s="32"/>
      <c r="G13" s="32"/>
      <c r="H13" s="32"/>
      <c r="I13" s="34"/>
      <c r="J13" s="31"/>
      <c r="K13" s="32"/>
      <c r="L13" s="32"/>
      <c r="M13" s="32"/>
      <c r="N13" s="32"/>
      <c r="O13" s="32"/>
      <c r="P13" s="32"/>
      <c r="Q13" s="32"/>
      <c r="R13" s="32"/>
      <c r="S13" s="32"/>
      <c r="T13" s="32"/>
      <c r="U13" s="31"/>
      <c r="V13" s="32"/>
      <c r="W13" s="32"/>
      <c r="X13" s="32"/>
      <c r="Y13" s="32"/>
      <c r="Z13" s="32"/>
      <c r="AA13" s="32"/>
      <c r="AB13" s="32"/>
      <c r="AC13" s="32"/>
      <c r="AD13" s="32"/>
      <c r="AE13" s="32"/>
      <c r="AF13" s="32"/>
      <c r="AG13" s="32"/>
      <c r="AH13" s="32"/>
      <c r="AI13" s="34"/>
      <c r="AJ13" s="144"/>
      <c r="AK13" s="111" t="s">
        <v>146</v>
      </c>
      <c r="AL13" s="112">
        <f t="shared" si="2"/>
        <v>10.666666666666666</v>
      </c>
      <c r="AM13" s="112">
        <f t="shared" si="1"/>
        <v>3.1533333333333333</v>
      </c>
      <c r="AN13" s="113">
        <v>16</v>
      </c>
      <c r="AO13" s="113">
        <v>473</v>
      </c>
      <c r="AP13" s="114">
        <f t="shared" si="0"/>
        <v>0.63091482649842268</v>
      </c>
      <c r="AQ13" s="144"/>
      <c r="AR13" s="144"/>
      <c r="AS13" s="144"/>
    </row>
    <row r="14" spans="1:45" x14ac:dyDescent="0.2">
      <c r="A14" s="144"/>
      <c r="B14" s="31"/>
      <c r="C14" s="32" t="s">
        <v>292</v>
      </c>
      <c r="D14" s="32"/>
      <c r="E14" s="32"/>
      <c r="F14" s="122"/>
      <c r="G14" s="32"/>
      <c r="H14" s="32"/>
      <c r="I14" s="34"/>
      <c r="J14" s="31"/>
      <c r="K14" s="32"/>
      <c r="L14" s="32"/>
      <c r="M14" s="32"/>
      <c r="N14" s="32"/>
      <c r="O14" s="32"/>
      <c r="P14" s="32"/>
      <c r="Q14" s="32"/>
      <c r="R14" s="32"/>
      <c r="S14" s="32"/>
      <c r="T14" s="32"/>
      <c r="U14" s="31"/>
      <c r="V14" s="32"/>
      <c r="W14" s="32"/>
      <c r="X14" s="32"/>
      <c r="Y14" s="32"/>
      <c r="Z14" s="32"/>
      <c r="AA14" s="32"/>
      <c r="AB14" s="32"/>
      <c r="AC14" s="32"/>
      <c r="AD14" s="32"/>
      <c r="AE14" s="32"/>
      <c r="AF14" s="32"/>
      <c r="AG14" s="32"/>
      <c r="AH14" s="32"/>
      <c r="AI14" s="34"/>
      <c r="AJ14" s="144"/>
      <c r="AK14" s="162" t="s">
        <v>235</v>
      </c>
      <c r="AL14" s="163">
        <f t="shared" si="2"/>
        <v>11.266666666666666</v>
      </c>
      <c r="AM14" s="163">
        <f t="shared" si="1"/>
        <v>3.3333333333333335</v>
      </c>
      <c r="AN14" s="164">
        <v>16.899999999999999</v>
      </c>
      <c r="AO14" s="164">
        <v>500</v>
      </c>
      <c r="AP14" s="165">
        <f t="shared" si="0"/>
        <v>0.66640378548895896</v>
      </c>
      <c r="AQ14" s="144"/>
      <c r="AR14" s="144"/>
      <c r="AS14" s="144"/>
    </row>
    <row r="15" spans="1:45" x14ac:dyDescent="0.2">
      <c r="A15" s="144"/>
      <c r="B15" s="31"/>
      <c r="C15" s="32" t="s">
        <v>302</v>
      </c>
      <c r="D15" s="32"/>
      <c r="E15" s="32"/>
      <c r="F15" s="32"/>
      <c r="G15" s="32"/>
      <c r="H15" s="32"/>
      <c r="I15" s="34"/>
      <c r="J15" s="31"/>
      <c r="K15" s="32"/>
      <c r="L15" s="32"/>
      <c r="M15" s="32"/>
      <c r="N15" s="32"/>
      <c r="O15" s="32"/>
      <c r="P15" s="32"/>
      <c r="Q15" s="32"/>
      <c r="R15" s="32"/>
      <c r="S15" s="32"/>
      <c r="T15" s="32"/>
      <c r="U15" s="31"/>
      <c r="V15" s="32"/>
      <c r="W15" s="32"/>
      <c r="X15" s="32"/>
      <c r="Y15" s="32"/>
      <c r="Z15" s="32"/>
      <c r="AA15" s="32"/>
      <c r="AB15" s="32"/>
      <c r="AC15" s="32"/>
      <c r="AD15" s="32"/>
      <c r="AE15" s="32"/>
      <c r="AF15" s="32"/>
      <c r="AG15" s="32"/>
      <c r="AH15" s="32"/>
      <c r="AI15" s="34"/>
      <c r="AJ15" s="144"/>
      <c r="AK15" s="111" t="s">
        <v>147</v>
      </c>
      <c r="AL15" s="112">
        <f>AN15/1.5</f>
        <v>16.933333333333334</v>
      </c>
      <c r="AM15" s="112">
        <f t="shared" si="1"/>
        <v>5</v>
      </c>
      <c r="AN15" s="113">
        <v>25.4</v>
      </c>
      <c r="AO15" s="113">
        <v>750</v>
      </c>
      <c r="AP15" s="114">
        <f t="shared" si="0"/>
        <v>1.001577287066246</v>
      </c>
      <c r="AQ15" s="144"/>
      <c r="AR15" s="144"/>
      <c r="AS15" s="144"/>
    </row>
    <row r="16" spans="1:45" x14ac:dyDescent="0.2">
      <c r="A16" s="144"/>
      <c r="B16" s="31"/>
      <c r="C16" s="32"/>
      <c r="D16" s="32"/>
      <c r="E16" s="32"/>
      <c r="F16" s="32"/>
      <c r="G16" s="32"/>
      <c r="H16" s="32"/>
      <c r="I16" s="34"/>
      <c r="J16" s="31"/>
      <c r="K16" s="32"/>
      <c r="L16" s="32"/>
      <c r="M16" s="32"/>
      <c r="N16" s="32"/>
      <c r="O16" s="32"/>
      <c r="P16" s="32"/>
      <c r="Q16" s="32"/>
      <c r="R16" s="32"/>
      <c r="S16" s="32"/>
      <c r="T16" s="32"/>
      <c r="U16" s="31"/>
      <c r="V16" s="32"/>
      <c r="W16" s="32"/>
      <c r="X16" s="32"/>
      <c r="Y16" s="32"/>
      <c r="Z16" s="32"/>
      <c r="AA16" s="32"/>
      <c r="AB16" s="32"/>
      <c r="AC16" s="32"/>
      <c r="AD16" s="32"/>
      <c r="AE16" s="32"/>
      <c r="AF16" s="32"/>
      <c r="AG16" s="32"/>
      <c r="AH16" s="32"/>
      <c r="AI16" s="34"/>
      <c r="AJ16" s="144"/>
      <c r="AK16" s="162" t="s">
        <v>148</v>
      </c>
      <c r="AL16" s="163">
        <f t="shared" si="2"/>
        <v>22.533333333333331</v>
      </c>
      <c r="AM16" s="163">
        <f t="shared" si="1"/>
        <v>6.666666666666667</v>
      </c>
      <c r="AN16" s="164">
        <v>33.799999999999997</v>
      </c>
      <c r="AO16" s="166">
        <v>1000</v>
      </c>
      <c r="AP16" s="165">
        <f t="shared" si="0"/>
        <v>1.3328075709779179</v>
      </c>
      <c r="AQ16" s="144"/>
      <c r="AR16" s="144"/>
      <c r="AS16" s="144"/>
    </row>
    <row r="17" spans="1:45" x14ac:dyDescent="0.2">
      <c r="A17" s="144"/>
      <c r="B17" s="31"/>
      <c r="C17" s="337" t="s">
        <v>86</v>
      </c>
      <c r="D17" s="338"/>
      <c r="E17" s="338"/>
      <c r="F17" s="338"/>
      <c r="G17" s="338"/>
      <c r="H17" s="339"/>
      <c r="I17" s="34"/>
      <c r="J17" s="31"/>
      <c r="K17" s="32"/>
      <c r="L17" s="32"/>
      <c r="M17" s="32"/>
      <c r="N17" s="32"/>
      <c r="O17" s="32"/>
      <c r="P17" s="32"/>
      <c r="Q17" s="32"/>
      <c r="R17" s="32"/>
      <c r="S17" s="32"/>
      <c r="T17" s="32"/>
      <c r="U17" s="31"/>
      <c r="V17" s="32" t="s">
        <v>238</v>
      </c>
      <c r="W17" s="32"/>
      <c r="X17" s="32"/>
      <c r="Y17" s="32"/>
      <c r="Z17" s="32"/>
      <c r="AA17" s="32"/>
      <c r="AB17" s="32"/>
      <c r="AC17" s="32"/>
      <c r="AD17" s="32"/>
      <c r="AE17" s="32"/>
      <c r="AF17" s="32"/>
      <c r="AG17" s="32"/>
      <c r="AH17" s="32"/>
      <c r="AI17" s="34"/>
      <c r="AJ17" s="144"/>
      <c r="AK17" s="111" t="s">
        <v>186</v>
      </c>
      <c r="AL17" s="112">
        <f>AN17/1.5</f>
        <v>33.800000000000004</v>
      </c>
      <c r="AM17" s="112">
        <f t="shared" si="1"/>
        <v>10</v>
      </c>
      <c r="AN17" s="113">
        <v>50.7</v>
      </c>
      <c r="AO17" s="115">
        <v>1500</v>
      </c>
      <c r="AP17" s="114">
        <f t="shared" si="0"/>
        <v>1.9992113564668772</v>
      </c>
      <c r="AQ17" s="144"/>
      <c r="AR17" s="144"/>
      <c r="AS17" s="144"/>
    </row>
    <row r="18" spans="1:45" x14ac:dyDescent="0.2">
      <c r="A18" s="144"/>
      <c r="B18" s="31"/>
      <c r="C18" s="340" t="s">
        <v>229</v>
      </c>
      <c r="D18" s="341"/>
      <c r="E18" s="341"/>
      <c r="F18" s="341"/>
      <c r="G18" s="341"/>
      <c r="H18" s="342"/>
      <c r="I18" s="34"/>
      <c r="J18" s="31"/>
      <c r="K18" s="32"/>
      <c r="L18" s="32"/>
      <c r="M18" s="32"/>
      <c r="N18" s="32"/>
      <c r="O18" s="32"/>
      <c r="P18" s="32"/>
      <c r="Q18" s="32"/>
      <c r="R18" s="32"/>
      <c r="S18" s="32"/>
      <c r="T18" s="32"/>
      <c r="U18" s="31"/>
      <c r="V18" s="32" t="s">
        <v>311</v>
      </c>
      <c r="W18" s="32"/>
      <c r="X18" s="32"/>
      <c r="Y18" s="32"/>
      <c r="Z18" s="32"/>
      <c r="AA18" s="32"/>
      <c r="AB18" s="32"/>
      <c r="AC18" s="32"/>
      <c r="AD18" s="32"/>
      <c r="AE18" s="32"/>
      <c r="AF18" s="32"/>
      <c r="AG18" s="32"/>
      <c r="AH18" s="32"/>
      <c r="AI18" s="34"/>
      <c r="AJ18" s="144"/>
      <c r="AK18" s="111" t="s">
        <v>149</v>
      </c>
      <c r="AL18" s="112">
        <f>AN18/1.5</f>
        <v>39.333333333333336</v>
      </c>
      <c r="AM18" s="112">
        <f t="shared" si="1"/>
        <v>11.666666666666666</v>
      </c>
      <c r="AN18" s="113">
        <v>59</v>
      </c>
      <c r="AO18" s="115">
        <v>1750</v>
      </c>
      <c r="AP18" s="114">
        <f t="shared" si="0"/>
        <v>2.3264984227129339</v>
      </c>
      <c r="AQ18" s="144"/>
      <c r="AR18" s="144"/>
      <c r="AS18" s="144"/>
    </row>
    <row r="19" spans="1:45" x14ac:dyDescent="0.2">
      <c r="A19" s="144"/>
      <c r="B19" s="31"/>
      <c r="C19" s="21"/>
      <c r="D19" s="32"/>
      <c r="E19" s="32"/>
      <c r="F19" s="32"/>
      <c r="G19" s="32"/>
      <c r="H19" s="32"/>
      <c r="I19" s="34"/>
      <c r="J19" s="31"/>
      <c r="K19" s="58" t="s">
        <v>89</v>
      </c>
      <c r="L19" s="32"/>
      <c r="M19" s="32"/>
      <c r="N19" s="32"/>
      <c r="O19" s="32"/>
      <c r="P19" s="32"/>
      <c r="Q19" s="32"/>
      <c r="R19" s="32"/>
      <c r="S19" s="32"/>
      <c r="T19" s="32"/>
      <c r="U19" s="31"/>
      <c r="V19" s="58" t="s">
        <v>92</v>
      </c>
      <c r="W19" s="32"/>
      <c r="X19" s="32"/>
      <c r="Y19" s="32"/>
      <c r="Z19" s="32"/>
      <c r="AA19" s="32"/>
      <c r="AB19" s="32"/>
      <c r="AC19" s="32"/>
      <c r="AD19" s="32"/>
      <c r="AE19" s="32"/>
      <c r="AF19" s="32"/>
      <c r="AG19" s="32"/>
      <c r="AH19" s="32"/>
      <c r="AI19" s="34"/>
      <c r="AJ19" s="144"/>
      <c r="AK19" s="111" t="s">
        <v>150</v>
      </c>
      <c r="AL19" s="112">
        <f t="shared" si="2"/>
        <v>85.333333333333329</v>
      </c>
      <c r="AM19" s="112">
        <f t="shared" si="1"/>
        <v>25.233333333333334</v>
      </c>
      <c r="AN19" s="113">
        <v>128</v>
      </c>
      <c r="AO19" s="115">
        <v>3785</v>
      </c>
      <c r="AP19" s="114">
        <f t="shared" si="0"/>
        <v>5.0473186119873814</v>
      </c>
      <c r="AQ19" s="144"/>
      <c r="AR19" s="144"/>
      <c r="AS19" s="144"/>
    </row>
    <row r="20" spans="1:45" x14ac:dyDescent="0.2">
      <c r="A20" s="144"/>
      <c r="B20" s="31"/>
      <c r="C20" s="58" t="s">
        <v>90</v>
      </c>
      <c r="D20" s="32"/>
      <c r="E20" s="32"/>
      <c r="F20" s="32"/>
      <c r="G20" s="32"/>
      <c r="H20" s="32"/>
      <c r="I20" s="34"/>
      <c r="J20" s="31"/>
      <c r="K20" s="32"/>
      <c r="L20" s="32"/>
      <c r="M20" s="32"/>
      <c r="N20" s="32"/>
      <c r="O20" s="32"/>
      <c r="P20" s="32"/>
      <c r="Q20" s="32"/>
      <c r="R20" s="32"/>
      <c r="S20" s="32"/>
      <c r="T20" s="32"/>
      <c r="U20" s="31"/>
      <c r="V20" s="32"/>
      <c r="W20" s="32"/>
      <c r="X20" s="32"/>
      <c r="Y20" s="32"/>
      <c r="Z20" s="32"/>
      <c r="AA20" s="32"/>
      <c r="AB20" s="32"/>
      <c r="AC20" s="32"/>
      <c r="AD20" s="32"/>
      <c r="AE20" s="32"/>
      <c r="AF20" s="32"/>
      <c r="AG20" s="32"/>
      <c r="AH20" s="32"/>
      <c r="AI20" s="34"/>
      <c r="AJ20" s="144"/>
      <c r="AK20" s="111" t="s">
        <v>151</v>
      </c>
      <c r="AL20" s="112">
        <f t="shared" si="2"/>
        <v>67.600000000000009</v>
      </c>
      <c r="AM20" s="112">
        <f t="shared" si="1"/>
        <v>20</v>
      </c>
      <c r="AN20" s="113">
        <v>101.4</v>
      </c>
      <c r="AO20" s="115">
        <v>3000</v>
      </c>
      <c r="AP20" s="114">
        <f t="shared" si="0"/>
        <v>3.9984227129337544</v>
      </c>
      <c r="AQ20" s="144"/>
      <c r="AR20" s="144"/>
      <c r="AS20" s="144"/>
    </row>
    <row r="21" spans="1:45" x14ac:dyDescent="0.2">
      <c r="A21" s="144"/>
      <c r="B21" s="31"/>
      <c r="C21" s="21"/>
      <c r="D21" s="32"/>
      <c r="E21" s="32"/>
      <c r="F21" s="32"/>
      <c r="G21" s="32"/>
      <c r="H21" s="32"/>
      <c r="I21" s="34"/>
      <c r="J21" s="31"/>
      <c r="K21" s="32"/>
      <c r="L21" s="32"/>
      <c r="M21" s="32"/>
      <c r="N21" s="32"/>
      <c r="O21" s="32"/>
      <c r="P21" s="32"/>
      <c r="Q21" s="32"/>
      <c r="R21" s="32"/>
      <c r="S21" s="32"/>
      <c r="T21" s="32"/>
      <c r="U21" s="31"/>
      <c r="V21" s="32"/>
      <c r="W21" s="32"/>
      <c r="X21" s="32"/>
      <c r="Y21" s="32"/>
      <c r="Z21" s="32"/>
      <c r="AA21" s="32"/>
      <c r="AB21" s="32"/>
      <c r="AC21" s="32"/>
      <c r="AD21" s="32"/>
      <c r="AE21" s="32"/>
      <c r="AF21" s="32"/>
      <c r="AG21" s="32"/>
      <c r="AH21" s="32"/>
      <c r="AI21" s="34"/>
      <c r="AJ21" s="144"/>
      <c r="AK21" s="111" t="s">
        <v>152</v>
      </c>
      <c r="AL21" s="112">
        <f t="shared" si="2"/>
        <v>101.46666666666665</v>
      </c>
      <c r="AM21" s="112">
        <f t="shared" si="1"/>
        <v>30</v>
      </c>
      <c r="AN21" s="113">
        <v>152.19999999999999</v>
      </c>
      <c r="AO21" s="115">
        <v>4500</v>
      </c>
      <c r="AP21" s="114">
        <f t="shared" si="0"/>
        <v>6.0015772870662456</v>
      </c>
      <c r="AQ21" s="144"/>
      <c r="AR21" s="144"/>
      <c r="AS21" s="144"/>
    </row>
    <row r="22" spans="1:45" x14ac:dyDescent="0.2">
      <c r="A22" s="144"/>
      <c r="B22" s="31"/>
      <c r="C22" s="21"/>
      <c r="D22" s="32"/>
      <c r="E22" s="32"/>
      <c r="F22" s="32"/>
      <c r="G22" s="32"/>
      <c r="H22" s="32"/>
      <c r="I22" s="34"/>
      <c r="J22" s="31"/>
      <c r="K22" s="32"/>
      <c r="L22" s="32"/>
      <c r="M22" s="32"/>
      <c r="N22" s="32"/>
      <c r="O22" s="32"/>
      <c r="P22" s="32"/>
      <c r="Q22" s="32"/>
      <c r="R22" s="32"/>
      <c r="S22" s="32"/>
      <c r="T22" s="32"/>
      <c r="U22" s="31"/>
      <c r="V22" s="32"/>
      <c r="W22" s="32"/>
      <c r="X22" s="32"/>
      <c r="Y22" s="32"/>
      <c r="Z22" s="32"/>
      <c r="AA22" s="32"/>
      <c r="AB22" s="32"/>
      <c r="AC22" s="32"/>
      <c r="AD22" s="32"/>
      <c r="AE22" s="32"/>
      <c r="AF22" s="32"/>
      <c r="AG22" s="32"/>
      <c r="AH22" s="32"/>
      <c r="AI22" s="34"/>
      <c r="AJ22" s="144"/>
      <c r="AK22" s="111" t="s">
        <v>153</v>
      </c>
      <c r="AL22" s="112">
        <f t="shared" si="2"/>
        <v>112.66666666666667</v>
      </c>
      <c r="AM22" s="112">
        <f t="shared" si="1"/>
        <v>33.333333333333336</v>
      </c>
      <c r="AN22" s="113">
        <v>169</v>
      </c>
      <c r="AO22" s="115">
        <v>5000</v>
      </c>
      <c r="AP22" s="114">
        <f t="shared" si="0"/>
        <v>6.6640378548895898</v>
      </c>
      <c r="AQ22" s="144"/>
      <c r="AR22" s="144"/>
      <c r="AS22" s="144"/>
    </row>
    <row r="23" spans="1:45" x14ac:dyDescent="0.2">
      <c r="A23" s="144"/>
      <c r="B23" s="31"/>
      <c r="C23" s="21"/>
      <c r="D23" s="32"/>
      <c r="E23" s="32"/>
      <c r="F23" s="32"/>
      <c r="G23" s="32"/>
      <c r="H23" s="32"/>
      <c r="I23" s="34"/>
      <c r="J23" s="31"/>
      <c r="K23" s="32"/>
      <c r="L23" s="32"/>
      <c r="M23" s="32"/>
      <c r="N23" s="32"/>
      <c r="O23" s="32"/>
      <c r="P23" s="32"/>
      <c r="Q23" s="32"/>
      <c r="R23" s="32"/>
      <c r="S23" s="32"/>
      <c r="T23" s="32"/>
      <c r="U23" s="31"/>
      <c r="V23" s="32"/>
      <c r="W23" s="32"/>
      <c r="X23" s="32"/>
      <c r="Y23" s="32"/>
      <c r="Z23" s="32"/>
      <c r="AA23" s="32"/>
      <c r="AB23" s="32"/>
      <c r="AC23" s="32"/>
      <c r="AD23" s="32"/>
      <c r="AE23" s="32"/>
      <c r="AF23" s="32"/>
      <c r="AG23" s="32"/>
      <c r="AH23" s="32"/>
      <c r="AI23" s="34"/>
      <c r="AJ23" s="144"/>
      <c r="AK23" s="111" t="s">
        <v>154</v>
      </c>
      <c r="AL23" s="112">
        <f t="shared" si="2"/>
        <v>135.26666666666668</v>
      </c>
      <c r="AM23" s="112">
        <f t="shared" si="1"/>
        <v>40</v>
      </c>
      <c r="AN23" s="113">
        <v>202.9</v>
      </c>
      <c r="AO23" s="115">
        <v>6000</v>
      </c>
      <c r="AP23" s="114">
        <f t="shared" si="0"/>
        <v>8.0007886435331237</v>
      </c>
      <c r="AQ23" s="144"/>
      <c r="AR23" s="144"/>
      <c r="AS23" s="144"/>
    </row>
    <row r="24" spans="1:45" x14ac:dyDescent="0.2">
      <c r="A24" s="144"/>
      <c r="B24" s="31"/>
      <c r="C24" s="21"/>
      <c r="D24" s="32"/>
      <c r="E24" s="32"/>
      <c r="F24" s="32"/>
      <c r="G24" s="32"/>
      <c r="H24" s="32"/>
      <c r="I24" s="34"/>
      <c r="J24" s="31"/>
      <c r="K24" s="32"/>
      <c r="L24" s="32"/>
      <c r="M24" s="32"/>
      <c r="N24" s="32"/>
      <c r="O24" s="32"/>
      <c r="P24" s="32"/>
      <c r="Q24" s="32"/>
      <c r="R24" s="32"/>
      <c r="S24" s="32"/>
      <c r="T24" s="32"/>
      <c r="U24" s="31"/>
      <c r="V24" s="32"/>
      <c r="W24" s="32"/>
      <c r="X24" s="32"/>
      <c r="Y24" s="32"/>
      <c r="Z24" s="32"/>
      <c r="AA24" s="32"/>
      <c r="AB24" s="32"/>
      <c r="AC24" s="32"/>
      <c r="AD24" s="32"/>
      <c r="AE24" s="32"/>
      <c r="AF24" s="32"/>
      <c r="AG24" s="32"/>
      <c r="AH24" s="32"/>
      <c r="AI24" s="34"/>
      <c r="AJ24" s="144"/>
      <c r="AK24" s="111" t="s">
        <v>155</v>
      </c>
      <c r="AL24" s="112">
        <f t="shared" si="2"/>
        <v>202.86666666666667</v>
      </c>
      <c r="AM24" s="112">
        <f t="shared" si="1"/>
        <v>60</v>
      </c>
      <c r="AN24" s="113">
        <v>304.3</v>
      </c>
      <c r="AO24" s="115">
        <v>9000</v>
      </c>
      <c r="AP24" s="114">
        <f t="shared" si="0"/>
        <v>11.999211356466878</v>
      </c>
      <c r="AQ24" s="144"/>
      <c r="AR24" s="144"/>
      <c r="AS24" s="144"/>
    </row>
    <row r="25" spans="1:45" x14ac:dyDescent="0.2">
      <c r="A25" s="144"/>
      <c r="B25" s="31"/>
      <c r="C25" s="21"/>
      <c r="D25" s="32"/>
      <c r="E25" s="32"/>
      <c r="F25" s="32"/>
      <c r="G25" s="32"/>
      <c r="H25" s="32"/>
      <c r="I25" s="34"/>
      <c r="J25" s="31"/>
      <c r="K25" s="32"/>
      <c r="L25" s="32"/>
      <c r="M25" s="32"/>
      <c r="N25" s="32"/>
      <c r="O25" s="32"/>
      <c r="P25" s="32"/>
      <c r="Q25" s="32"/>
      <c r="R25" s="32"/>
      <c r="S25" s="32"/>
      <c r="T25" s="32"/>
      <c r="U25" s="31"/>
      <c r="V25" s="32"/>
      <c r="W25" s="32"/>
      <c r="X25" s="32"/>
      <c r="Y25" s="32"/>
      <c r="Z25" s="32"/>
      <c r="AA25" s="32"/>
      <c r="AB25" s="32"/>
      <c r="AC25" s="32"/>
      <c r="AD25" s="32"/>
      <c r="AE25" s="32"/>
      <c r="AF25" s="32"/>
      <c r="AG25" s="32"/>
      <c r="AH25" s="32"/>
      <c r="AI25" s="34"/>
      <c r="AJ25" s="144"/>
      <c r="AK25" s="111" t="s">
        <v>156</v>
      </c>
      <c r="AL25" s="112">
        <f t="shared" si="2"/>
        <v>270.53333333333336</v>
      </c>
      <c r="AM25" s="112">
        <f t="shared" si="1"/>
        <v>80</v>
      </c>
      <c r="AN25" s="113">
        <v>405.8</v>
      </c>
      <c r="AO25" s="115">
        <v>12000</v>
      </c>
      <c r="AP25" s="114">
        <f t="shared" si="0"/>
        <v>16.001577287066247</v>
      </c>
      <c r="AQ25" s="144"/>
      <c r="AR25" s="144"/>
      <c r="AS25" s="144"/>
    </row>
    <row r="26" spans="1:45" x14ac:dyDescent="0.2">
      <c r="A26" s="144"/>
      <c r="B26" s="31"/>
      <c r="C26" s="21"/>
      <c r="D26" s="32"/>
      <c r="E26" s="32"/>
      <c r="F26" s="32"/>
      <c r="G26" s="32"/>
      <c r="H26" s="32"/>
      <c r="I26" s="34"/>
      <c r="J26" s="31"/>
      <c r="K26" s="32"/>
      <c r="L26" s="32"/>
      <c r="M26" s="32"/>
      <c r="N26" s="32"/>
      <c r="O26" s="32"/>
      <c r="P26" s="32"/>
      <c r="Q26" s="32"/>
      <c r="R26" s="32"/>
      <c r="S26" s="32"/>
      <c r="T26" s="32"/>
      <c r="U26" s="31"/>
      <c r="V26" s="32"/>
      <c r="W26" s="32"/>
      <c r="X26" s="32"/>
      <c r="Y26" s="32"/>
      <c r="Z26" s="32"/>
      <c r="AA26" s="32"/>
      <c r="AB26" s="32"/>
      <c r="AC26" s="32"/>
      <c r="AD26" s="32"/>
      <c r="AE26" s="32"/>
      <c r="AF26" s="32"/>
      <c r="AG26" s="32"/>
      <c r="AH26" s="32"/>
      <c r="AI26" s="34"/>
      <c r="AJ26" s="144"/>
      <c r="AK26" s="111" t="s">
        <v>157</v>
      </c>
      <c r="AL26" s="112">
        <f t="shared" si="2"/>
        <v>338.13333333333333</v>
      </c>
      <c r="AM26" s="112">
        <f t="shared" si="1"/>
        <v>100</v>
      </c>
      <c r="AN26" s="113">
        <v>507.2</v>
      </c>
      <c r="AO26" s="115">
        <v>15000</v>
      </c>
      <c r="AP26" s="114">
        <f t="shared" si="0"/>
        <v>20</v>
      </c>
      <c r="AQ26" s="144"/>
      <c r="AR26" s="144"/>
      <c r="AS26" s="144"/>
    </row>
    <row r="27" spans="1:45" x14ac:dyDescent="0.2">
      <c r="A27" s="144"/>
      <c r="B27" s="31"/>
      <c r="C27" s="21"/>
      <c r="D27" s="32"/>
      <c r="E27" s="32"/>
      <c r="F27" s="32"/>
      <c r="G27" s="32"/>
      <c r="H27" s="32"/>
      <c r="I27" s="34"/>
      <c r="J27" s="31"/>
      <c r="K27" s="32"/>
      <c r="L27" s="32"/>
      <c r="M27" s="32"/>
      <c r="N27" s="32"/>
      <c r="O27" s="32"/>
      <c r="P27" s="32"/>
      <c r="Q27" s="32"/>
      <c r="R27" s="32"/>
      <c r="S27" s="32"/>
      <c r="T27" s="32"/>
      <c r="U27" s="31"/>
      <c r="V27" s="32"/>
      <c r="W27" s="32"/>
      <c r="X27" s="32"/>
      <c r="Y27" s="32"/>
      <c r="Z27" s="32"/>
      <c r="AA27" s="32"/>
      <c r="AB27" s="32"/>
      <c r="AC27" s="32"/>
      <c r="AD27" s="32"/>
      <c r="AE27" s="32"/>
      <c r="AF27" s="32"/>
      <c r="AG27" s="32"/>
      <c r="AH27" s="32"/>
      <c r="AI27" s="34"/>
      <c r="AJ27" s="144"/>
      <c r="AK27" s="111" t="s">
        <v>158</v>
      </c>
      <c r="AL27" s="112">
        <f t="shared" si="2"/>
        <v>406</v>
      </c>
      <c r="AM27" s="112">
        <f t="shared" si="1"/>
        <v>120</v>
      </c>
      <c r="AN27" s="113">
        <v>609</v>
      </c>
      <c r="AO27" s="115">
        <v>18000</v>
      </c>
      <c r="AP27" s="114">
        <f t="shared" si="0"/>
        <v>24.014195583596216</v>
      </c>
      <c r="AQ27" s="144"/>
      <c r="AR27" s="144"/>
      <c r="AS27" s="144"/>
    </row>
    <row r="28" spans="1:45" x14ac:dyDescent="0.2">
      <c r="A28" s="144"/>
      <c r="B28" s="31"/>
      <c r="C28" s="32"/>
      <c r="D28" s="32"/>
      <c r="E28" s="32"/>
      <c r="F28" s="32"/>
      <c r="G28" s="32"/>
      <c r="H28" s="32"/>
      <c r="I28" s="34"/>
      <c r="J28" s="31"/>
      <c r="K28" s="316" t="s">
        <v>320</v>
      </c>
      <c r="L28" s="317"/>
      <c r="M28" s="317"/>
      <c r="N28" s="317"/>
      <c r="O28" s="317"/>
      <c r="P28" s="317"/>
      <c r="Q28" s="317"/>
      <c r="R28" s="317"/>
      <c r="S28" s="318"/>
      <c r="T28" s="32"/>
      <c r="U28" s="31"/>
      <c r="V28" s="32" t="s">
        <v>230</v>
      </c>
      <c r="W28" s="32"/>
      <c r="X28" s="32"/>
      <c r="Y28" s="32"/>
      <c r="Z28" s="32"/>
      <c r="AA28" s="32"/>
      <c r="AB28" s="32"/>
      <c r="AC28" s="32"/>
      <c r="AD28" s="32"/>
      <c r="AE28" s="32"/>
      <c r="AF28" s="32"/>
      <c r="AG28" s="32"/>
      <c r="AH28" s="32"/>
      <c r="AI28" s="34"/>
      <c r="AJ28" s="144"/>
      <c r="AK28" s="111" t="s">
        <v>159</v>
      </c>
      <c r="AL28" s="112">
        <f t="shared" si="2"/>
        <v>450.66666666666669</v>
      </c>
      <c r="AM28" s="112">
        <f t="shared" si="1"/>
        <v>133.33333333333334</v>
      </c>
      <c r="AN28" s="113">
        <v>676</v>
      </c>
      <c r="AO28" s="115">
        <v>20000</v>
      </c>
      <c r="AP28" s="114">
        <f t="shared" si="0"/>
        <v>26.656151419558359</v>
      </c>
      <c r="AQ28" s="144"/>
      <c r="AR28" s="144"/>
      <c r="AS28" s="144"/>
    </row>
    <row r="29" spans="1:45" x14ac:dyDescent="0.2">
      <c r="A29" s="144"/>
      <c r="B29" s="155"/>
      <c r="C29" s="83"/>
      <c r="D29" s="83"/>
      <c r="E29" s="83"/>
      <c r="F29" s="83"/>
      <c r="G29" s="83"/>
      <c r="H29" s="83"/>
      <c r="I29" s="156"/>
      <c r="J29" s="31"/>
      <c r="K29" s="319"/>
      <c r="L29" s="320"/>
      <c r="M29" s="320"/>
      <c r="N29" s="320"/>
      <c r="O29" s="320"/>
      <c r="P29" s="320"/>
      <c r="Q29" s="320"/>
      <c r="R29" s="320"/>
      <c r="S29" s="321"/>
      <c r="T29" s="32"/>
      <c r="U29" s="31"/>
      <c r="V29" s="32" t="s">
        <v>231</v>
      </c>
      <c r="W29" s="32"/>
      <c r="X29" s="32"/>
      <c r="Y29" s="32"/>
      <c r="Z29" s="32"/>
      <c r="AA29" s="32"/>
      <c r="AB29" s="32"/>
      <c r="AC29" s="32"/>
      <c r="AD29" s="32"/>
      <c r="AE29" s="32"/>
      <c r="AF29" s="32"/>
      <c r="AG29" s="32"/>
      <c r="AH29" s="32"/>
      <c r="AI29" s="34"/>
      <c r="AJ29" s="144"/>
      <c r="AK29" s="111" t="s">
        <v>160</v>
      </c>
      <c r="AL29" s="112">
        <f t="shared" si="2"/>
        <v>563.33333333333337</v>
      </c>
      <c r="AM29" s="112">
        <f t="shared" si="1"/>
        <v>166.66666666666666</v>
      </c>
      <c r="AN29" s="113">
        <v>845</v>
      </c>
      <c r="AO29" s="115">
        <v>25000</v>
      </c>
      <c r="AP29" s="114">
        <f t="shared" si="0"/>
        <v>33.320189274447948</v>
      </c>
      <c r="AQ29" s="144"/>
      <c r="AR29" s="144"/>
      <c r="AS29" s="144"/>
    </row>
    <row r="30" spans="1:45" x14ac:dyDescent="0.2">
      <c r="A30" s="144"/>
      <c r="B30" s="31"/>
      <c r="C30" s="21" t="s">
        <v>303</v>
      </c>
      <c r="D30" s="32"/>
      <c r="E30" s="32"/>
      <c r="F30" s="32"/>
      <c r="G30" s="32"/>
      <c r="H30" s="32"/>
      <c r="I30" s="34"/>
      <c r="J30" s="31"/>
      <c r="K30" s="32"/>
      <c r="L30" s="32"/>
      <c r="M30" s="32"/>
      <c r="N30" s="32"/>
      <c r="O30" s="32"/>
      <c r="P30" s="32"/>
      <c r="Q30" s="32"/>
      <c r="R30" s="32"/>
      <c r="S30" s="32"/>
      <c r="T30" s="32"/>
      <c r="U30" s="31"/>
      <c r="V30" s="32" t="s">
        <v>232</v>
      </c>
      <c r="W30" s="32"/>
      <c r="X30" s="32"/>
      <c r="Y30" s="32"/>
      <c r="Z30" s="32"/>
      <c r="AA30" s="32"/>
      <c r="AB30" s="32"/>
      <c r="AC30" s="32"/>
      <c r="AD30" s="32"/>
      <c r="AE30" s="32"/>
      <c r="AF30" s="32"/>
      <c r="AG30" s="32"/>
      <c r="AH30" s="32"/>
      <c r="AI30" s="34"/>
      <c r="AJ30" s="144"/>
      <c r="AK30" s="111" t="s">
        <v>161</v>
      </c>
      <c r="AL30" s="112">
        <f t="shared" si="2"/>
        <v>608.66666666666663</v>
      </c>
      <c r="AM30" s="112">
        <f t="shared" si="1"/>
        <v>180</v>
      </c>
      <c r="AN30" s="113">
        <v>913</v>
      </c>
      <c r="AO30" s="115">
        <v>27000</v>
      </c>
      <c r="AP30" s="114">
        <f t="shared" si="0"/>
        <v>36.001577287066247</v>
      </c>
      <c r="AQ30" s="144"/>
      <c r="AR30" s="144"/>
      <c r="AS30" s="144"/>
    </row>
    <row r="31" spans="1:45" ht="16" thickBot="1" x14ac:dyDescent="0.25">
      <c r="A31" s="144"/>
      <c r="B31" s="126"/>
      <c r="C31" s="284" t="s">
        <v>304</v>
      </c>
      <c r="D31" s="284"/>
      <c r="E31" s="284"/>
      <c r="F31" s="284"/>
      <c r="G31" s="284"/>
      <c r="H31" s="284"/>
      <c r="I31" s="180"/>
      <c r="J31" s="48"/>
      <c r="K31" s="49"/>
      <c r="L31" s="49"/>
      <c r="M31" s="49"/>
      <c r="N31" s="49"/>
      <c r="O31" s="49"/>
      <c r="P31" s="49"/>
      <c r="Q31" s="49"/>
      <c r="R31" s="49"/>
      <c r="S31" s="49"/>
      <c r="T31" s="49"/>
      <c r="U31" s="31"/>
      <c r="V31" s="32" t="s">
        <v>94</v>
      </c>
      <c r="W31" s="32"/>
      <c r="X31" s="32"/>
      <c r="Y31" s="32"/>
      <c r="Z31" s="32"/>
      <c r="AA31" s="32"/>
      <c r="AB31" s="32"/>
      <c r="AC31" s="32"/>
      <c r="AD31" s="32"/>
      <c r="AE31" s="32"/>
      <c r="AF31" s="32"/>
      <c r="AG31" s="32"/>
      <c r="AH31" s="32"/>
      <c r="AI31" s="34"/>
      <c r="AJ31" s="144"/>
      <c r="AK31" s="116" t="s">
        <v>162</v>
      </c>
      <c r="AL31" s="117">
        <f t="shared" si="2"/>
        <v>676</v>
      </c>
      <c r="AM31" s="117">
        <f t="shared" si="1"/>
        <v>200</v>
      </c>
      <c r="AN31" s="118">
        <v>1014</v>
      </c>
      <c r="AO31" s="118">
        <v>30000</v>
      </c>
      <c r="AP31" s="119">
        <f t="shared" si="0"/>
        <v>39.98422712933754</v>
      </c>
      <c r="AQ31" s="144"/>
      <c r="AR31" s="144"/>
      <c r="AS31" s="144"/>
    </row>
    <row r="32" spans="1:45" x14ac:dyDescent="0.2">
      <c r="A32" s="144"/>
      <c r="B32" s="126"/>
      <c r="C32" s="284" t="s">
        <v>305</v>
      </c>
      <c r="D32" s="284"/>
      <c r="E32" s="284"/>
      <c r="F32" s="284"/>
      <c r="G32" s="284"/>
      <c r="H32" s="284"/>
      <c r="I32" s="21"/>
      <c r="J32" s="69"/>
      <c r="K32" s="70"/>
      <c r="L32" s="70"/>
      <c r="M32" s="70"/>
      <c r="N32" s="70"/>
      <c r="O32" s="70"/>
      <c r="P32" s="70"/>
      <c r="Q32" s="70"/>
      <c r="R32" s="70"/>
      <c r="S32" s="70"/>
      <c r="T32" s="71"/>
      <c r="U32" s="32"/>
      <c r="V32" s="32" t="s">
        <v>233</v>
      </c>
      <c r="W32" s="32"/>
      <c r="X32" s="32"/>
      <c r="Y32" s="32"/>
      <c r="Z32" s="32"/>
      <c r="AA32" s="32"/>
      <c r="AB32" s="32"/>
      <c r="AC32" s="32"/>
      <c r="AD32" s="32"/>
      <c r="AE32" s="32"/>
      <c r="AF32" s="32"/>
      <c r="AG32" s="32"/>
      <c r="AH32" s="32"/>
      <c r="AI32" s="34"/>
      <c r="AJ32" s="144"/>
      <c r="AK32" s="144"/>
      <c r="AL32" s="144"/>
      <c r="AM32" s="144"/>
      <c r="AN32" s="144"/>
      <c r="AO32" s="144"/>
      <c r="AP32" s="144"/>
      <c r="AQ32" s="144"/>
      <c r="AR32" s="144"/>
      <c r="AS32" s="144"/>
    </row>
    <row r="33" spans="1:45" x14ac:dyDescent="0.2">
      <c r="A33" s="144"/>
      <c r="B33" s="315" t="s">
        <v>306</v>
      </c>
      <c r="C33" s="272"/>
      <c r="D33" s="272"/>
      <c r="E33" s="272"/>
      <c r="F33" s="272"/>
      <c r="G33" s="272"/>
      <c r="H33" s="272"/>
      <c r="I33" s="272"/>
      <c r="J33" s="72"/>
      <c r="K33" s="68"/>
      <c r="L33" s="68"/>
      <c r="M33" s="68"/>
      <c r="N33" s="68"/>
      <c r="O33" s="68"/>
      <c r="P33" s="68"/>
      <c r="Q33" s="68"/>
      <c r="R33" s="68"/>
      <c r="S33" s="68"/>
      <c r="T33" s="74"/>
      <c r="U33" s="32"/>
      <c r="V33" s="32"/>
      <c r="W33" s="32"/>
      <c r="X33" s="32"/>
      <c r="Y33" s="32"/>
      <c r="Z33" s="32"/>
      <c r="AA33" s="32"/>
      <c r="AB33" s="32"/>
      <c r="AC33" s="32"/>
      <c r="AD33" s="32"/>
      <c r="AE33" s="32"/>
      <c r="AF33" s="32"/>
      <c r="AG33" s="32"/>
      <c r="AH33" s="32"/>
      <c r="AI33" s="34"/>
      <c r="AJ33" s="144"/>
      <c r="AK33" s="431" t="s">
        <v>448</v>
      </c>
      <c r="AL33" s="144"/>
      <c r="AM33" s="144"/>
      <c r="AN33" s="144"/>
      <c r="AO33" s="144"/>
      <c r="AP33" s="144"/>
      <c r="AQ33" s="144"/>
      <c r="AR33" s="144"/>
      <c r="AS33" s="144"/>
    </row>
    <row r="34" spans="1:45" ht="15" customHeight="1" x14ac:dyDescent="0.2">
      <c r="A34" s="144"/>
      <c r="B34" s="124"/>
      <c r="C34" s="272" t="s">
        <v>307</v>
      </c>
      <c r="D34" s="272"/>
      <c r="E34" s="272"/>
      <c r="F34" s="272"/>
      <c r="G34" s="272"/>
      <c r="H34" s="272"/>
      <c r="I34" s="22"/>
      <c r="J34" s="72"/>
      <c r="K34" s="73" t="s">
        <v>216</v>
      </c>
      <c r="L34" s="68"/>
      <c r="M34" s="68"/>
      <c r="N34" s="68"/>
      <c r="O34" s="68"/>
      <c r="P34" s="68"/>
      <c r="Q34" s="68"/>
      <c r="R34" s="68"/>
      <c r="S34" s="68"/>
      <c r="T34" s="74"/>
      <c r="U34" s="32"/>
      <c r="V34" s="58" t="s">
        <v>93</v>
      </c>
      <c r="W34" s="32"/>
      <c r="X34" s="32"/>
      <c r="Y34" s="32"/>
      <c r="Z34" s="32"/>
      <c r="AA34" s="32"/>
      <c r="AB34" s="32"/>
      <c r="AC34" s="32"/>
      <c r="AD34" s="32"/>
      <c r="AE34" s="32"/>
      <c r="AF34" s="32"/>
      <c r="AG34" s="32"/>
      <c r="AH34" s="32"/>
      <c r="AI34" s="34"/>
      <c r="AJ34" s="144"/>
      <c r="AK34" s="144"/>
      <c r="AL34" s="144"/>
      <c r="AM34" s="144"/>
      <c r="AN34" s="144"/>
      <c r="AO34" s="144"/>
      <c r="AP34" s="144"/>
      <c r="AQ34" s="144"/>
      <c r="AR34" s="144"/>
      <c r="AS34" s="144"/>
    </row>
    <row r="35" spans="1:45" ht="15" customHeight="1" x14ac:dyDescent="0.2">
      <c r="A35" s="144"/>
      <c r="B35" s="31"/>
      <c r="C35" s="22" t="s">
        <v>211</v>
      </c>
      <c r="D35" s="22"/>
      <c r="E35" s="22" t="s">
        <v>212</v>
      </c>
      <c r="F35" s="22"/>
      <c r="G35" s="22" t="s">
        <v>34</v>
      </c>
      <c r="H35" s="32"/>
      <c r="I35" s="32"/>
      <c r="J35" s="72"/>
      <c r="K35" s="68"/>
      <c r="L35" s="274" t="s">
        <v>324</v>
      </c>
      <c r="M35" s="275"/>
      <c r="N35" s="275"/>
      <c r="O35" s="275"/>
      <c r="P35" s="275"/>
      <c r="Q35" s="275"/>
      <c r="R35" s="276"/>
      <c r="S35" s="68"/>
      <c r="T35" s="74"/>
      <c r="U35" s="32"/>
      <c r="V35" s="32"/>
      <c r="W35" s="32"/>
      <c r="X35" s="32"/>
      <c r="Y35" s="32"/>
      <c r="Z35" s="32"/>
      <c r="AA35" s="32"/>
      <c r="AB35" s="32"/>
      <c r="AC35" s="32"/>
      <c r="AD35" s="32"/>
      <c r="AE35" s="32"/>
      <c r="AF35" s="32"/>
      <c r="AG35" s="32"/>
      <c r="AH35" s="32"/>
      <c r="AI35" s="34"/>
      <c r="AJ35" s="144"/>
      <c r="AK35" s="144"/>
      <c r="AL35" s="144"/>
      <c r="AM35" s="144"/>
      <c r="AN35" s="144"/>
      <c r="AO35" s="144"/>
      <c r="AP35" s="144"/>
      <c r="AQ35" s="144"/>
      <c r="AR35" s="144"/>
      <c r="AS35" s="144"/>
    </row>
    <row r="36" spans="1:45" ht="15" customHeight="1" thickBot="1" x14ac:dyDescent="0.25">
      <c r="A36" s="144"/>
      <c r="B36" s="31"/>
      <c r="C36" s="125">
        <v>5645.25</v>
      </c>
      <c r="D36" s="22" t="s">
        <v>32</v>
      </c>
      <c r="E36" s="125">
        <v>18234.5</v>
      </c>
      <c r="F36" s="22" t="s">
        <v>33</v>
      </c>
      <c r="G36" s="122">
        <f>C36/E36</f>
        <v>0.30959170802599467</v>
      </c>
      <c r="H36" s="32"/>
      <c r="I36" s="34"/>
      <c r="J36" s="72"/>
      <c r="K36" s="68"/>
      <c r="L36" s="277"/>
      <c r="M36" s="278"/>
      <c r="N36" s="278"/>
      <c r="O36" s="278"/>
      <c r="P36" s="278"/>
      <c r="Q36" s="278"/>
      <c r="R36" s="279"/>
      <c r="S36" s="68"/>
      <c r="T36" s="74"/>
      <c r="U36" s="32"/>
      <c r="V36" s="32"/>
      <c r="W36" s="32"/>
      <c r="X36" s="32"/>
      <c r="Y36" s="32"/>
      <c r="Z36" s="32"/>
      <c r="AA36" s="32"/>
      <c r="AB36" s="32"/>
      <c r="AC36" s="32"/>
      <c r="AD36" s="32"/>
      <c r="AE36" s="32"/>
      <c r="AF36" s="32"/>
      <c r="AG36" s="32"/>
      <c r="AH36" s="32"/>
      <c r="AI36" s="34"/>
      <c r="AJ36" s="144"/>
      <c r="AK36" s="144"/>
      <c r="AL36" s="144"/>
      <c r="AM36" s="144"/>
      <c r="AN36" s="144"/>
      <c r="AO36" s="144"/>
      <c r="AP36" s="144"/>
      <c r="AQ36" s="144"/>
      <c r="AR36" s="144"/>
      <c r="AS36" s="144"/>
    </row>
    <row r="37" spans="1:45" ht="15" customHeight="1" x14ac:dyDescent="0.2">
      <c r="A37" s="144"/>
      <c r="B37" s="296" t="s">
        <v>217</v>
      </c>
      <c r="C37" s="297"/>
      <c r="D37" s="297"/>
      <c r="E37" s="297"/>
      <c r="F37" s="297"/>
      <c r="G37" s="297"/>
      <c r="H37" s="297"/>
      <c r="I37" s="298"/>
      <c r="J37" s="72"/>
      <c r="K37" s="68"/>
      <c r="L37" s="277"/>
      <c r="M37" s="278"/>
      <c r="N37" s="278"/>
      <c r="O37" s="278"/>
      <c r="P37" s="278"/>
      <c r="Q37" s="278"/>
      <c r="R37" s="279"/>
      <c r="S37" s="68"/>
      <c r="T37" s="74"/>
      <c r="U37" s="32"/>
      <c r="V37" s="32"/>
      <c r="W37" s="32"/>
      <c r="X37" s="32"/>
      <c r="Y37" s="32"/>
      <c r="Z37" s="32"/>
      <c r="AA37" s="32"/>
      <c r="AB37" s="32"/>
      <c r="AC37" s="32"/>
      <c r="AD37" s="32"/>
      <c r="AE37" s="32"/>
      <c r="AF37" s="32"/>
      <c r="AG37" s="32"/>
      <c r="AH37" s="32"/>
      <c r="AI37" s="34"/>
      <c r="AJ37" s="144"/>
      <c r="AK37" s="144"/>
      <c r="AL37" s="144"/>
      <c r="AM37" s="144"/>
      <c r="AN37" s="144"/>
      <c r="AO37" s="144"/>
      <c r="AP37" s="144"/>
      <c r="AQ37" s="144"/>
      <c r="AR37" s="144"/>
      <c r="AS37" s="144"/>
    </row>
    <row r="38" spans="1:45" ht="15" customHeight="1" x14ac:dyDescent="0.2">
      <c r="A38" s="144"/>
      <c r="B38" s="299"/>
      <c r="C38" s="300"/>
      <c r="D38" s="300"/>
      <c r="E38" s="300"/>
      <c r="F38" s="300"/>
      <c r="G38" s="300"/>
      <c r="H38" s="300"/>
      <c r="I38" s="301"/>
      <c r="J38" s="72"/>
      <c r="K38" s="68"/>
      <c r="L38" s="277"/>
      <c r="M38" s="278"/>
      <c r="N38" s="278"/>
      <c r="O38" s="278"/>
      <c r="P38" s="278"/>
      <c r="Q38" s="278"/>
      <c r="R38" s="279"/>
      <c r="S38" s="68"/>
      <c r="T38" s="74"/>
      <c r="U38" s="32"/>
      <c r="V38" s="32"/>
      <c r="W38" s="32"/>
      <c r="X38" s="32"/>
      <c r="Y38" s="32"/>
      <c r="Z38" s="32"/>
      <c r="AA38" s="32"/>
      <c r="AB38" s="32"/>
      <c r="AC38" s="32"/>
      <c r="AD38" s="32"/>
      <c r="AE38" s="32"/>
      <c r="AF38" s="32"/>
      <c r="AG38" s="32"/>
      <c r="AH38" s="32"/>
      <c r="AI38" s="34"/>
      <c r="AJ38" s="144"/>
      <c r="AK38" s="144"/>
      <c r="AL38" s="144"/>
      <c r="AM38" s="144"/>
      <c r="AN38" s="144"/>
      <c r="AO38" s="144"/>
      <c r="AP38" s="144"/>
      <c r="AQ38" s="144"/>
      <c r="AR38" s="144"/>
      <c r="AS38" s="144"/>
    </row>
    <row r="39" spans="1:45" ht="15" customHeight="1" thickBot="1" x14ac:dyDescent="0.25">
      <c r="A39" s="144"/>
      <c r="B39" s="302"/>
      <c r="C39" s="303"/>
      <c r="D39" s="303"/>
      <c r="E39" s="303"/>
      <c r="F39" s="303"/>
      <c r="G39" s="303"/>
      <c r="H39" s="303"/>
      <c r="I39" s="304"/>
      <c r="J39" s="72"/>
      <c r="K39" s="68"/>
      <c r="L39" s="277"/>
      <c r="M39" s="278"/>
      <c r="N39" s="278"/>
      <c r="O39" s="278"/>
      <c r="P39" s="278"/>
      <c r="Q39" s="278"/>
      <c r="R39" s="279"/>
      <c r="S39" s="68"/>
      <c r="T39" s="74"/>
      <c r="U39" s="32"/>
      <c r="V39" s="32"/>
      <c r="W39" s="32"/>
      <c r="X39" s="32"/>
      <c r="Y39" s="32"/>
      <c r="Z39" s="32"/>
      <c r="AA39" s="32"/>
      <c r="AB39" s="32"/>
      <c r="AC39" s="32"/>
      <c r="AD39" s="32"/>
      <c r="AE39" s="32"/>
      <c r="AF39" s="32"/>
      <c r="AG39" s="32"/>
      <c r="AH39" s="32"/>
      <c r="AI39" s="34"/>
      <c r="AJ39" s="144"/>
      <c r="AK39" s="144"/>
      <c r="AL39" s="144"/>
      <c r="AM39" s="144"/>
      <c r="AN39" s="144"/>
      <c r="AO39" s="144"/>
      <c r="AP39" s="144"/>
      <c r="AQ39" s="144"/>
      <c r="AR39" s="144"/>
      <c r="AS39" s="144"/>
    </row>
    <row r="40" spans="1:45" ht="15" customHeight="1" x14ac:dyDescent="0.2">
      <c r="A40" s="144"/>
      <c r="B40" s="31"/>
      <c r="C40" s="21" t="s">
        <v>308</v>
      </c>
      <c r="D40" s="32"/>
      <c r="E40" s="32"/>
      <c r="F40" s="32"/>
      <c r="G40" s="32"/>
      <c r="H40" s="32"/>
      <c r="I40" s="32"/>
      <c r="J40" s="72"/>
      <c r="K40" s="68"/>
      <c r="L40" s="277"/>
      <c r="M40" s="278"/>
      <c r="N40" s="278"/>
      <c r="O40" s="278"/>
      <c r="P40" s="278"/>
      <c r="Q40" s="278"/>
      <c r="R40" s="279"/>
      <c r="S40" s="68"/>
      <c r="T40" s="74"/>
      <c r="U40" s="32"/>
      <c r="V40" s="32"/>
      <c r="W40" s="32"/>
      <c r="X40" s="32"/>
      <c r="Y40" s="32"/>
      <c r="Z40" s="32"/>
      <c r="AA40" s="32"/>
      <c r="AB40" s="32"/>
      <c r="AC40" s="32"/>
      <c r="AD40" s="32"/>
      <c r="AE40" s="32"/>
      <c r="AF40" s="32"/>
      <c r="AG40" s="32"/>
      <c r="AH40" s="32"/>
      <c r="AI40" s="34"/>
      <c r="AJ40" s="144"/>
      <c r="AK40" s="144"/>
      <c r="AL40" s="144"/>
      <c r="AM40" s="144"/>
      <c r="AN40" s="144"/>
      <c r="AO40" s="144"/>
      <c r="AP40" s="144"/>
      <c r="AQ40" s="144"/>
      <c r="AR40" s="144"/>
      <c r="AS40" s="144"/>
    </row>
    <row r="41" spans="1:45" ht="15" customHeight="1" x14ac:dyDescent="0.2">
      <c r="A41" s="144"/>
      <c r="B41" s="31"/>
      <c r="C41" s="284" t="s">
        <v>210</v>
      </c>
      <c r="D41" s="284"/>
      <c r="E41" s="284"/>
      <c r="F41" s="284"/>
      <c r="G41" s="284"/>
      <c r="H41" s="32"/>
      <c r="I41" s="32"/>
      <c r="J41" s="72"/>
      <c r="K41" s="68"/>
      <c r="L41" s="277"/>
      <c r="M41" s="278"/>
      <c r="N41" s="278"/>
      <c r="O41" s="278"/>
      <c r="P41" s="278"/>
      <c r="Q41" s="278"/>
      <c r="R41" s="279"/>
      <c r="S41" s="68"/>
      <c r="T41" s="74"/>
      <c r="U41" s="32"/>
      <c r="V41" s="32"/>
      <c r="W41" s="32"/>
      <c r="X41" s="32"/>
      <c r="Y41" s="32"/>
      <c r="Z41" s="32"/>
      <c r="AA41" s="32"/>
      <c r="AB41" s="32"/>
      <c r="AC41" s="32"/>
      <c r="AD41" s="32"/>
      <c r="AE41" s="32"/>
      <c r="AF41" s="32"/>
      <c r="AG41" s="32"/>
      <c r="AH41" s="32"/>
      <c r="AI41" s="34"/>
      <c r="AJ41" s="144"/>
      <c r="AK41" s="144"/>
      <c r="AL41" s="144"/>
      <c r="AM41" s="144"/>
      <c r="AN41" s="144"/>
      <c r="AO41" s="144"/>
      <c r="AP41" s="144"/>
      <c r="AQ41" s="144"/>
      <c r="AR41" s="144"/>
      <c r="AS41" s="144"/>
    </row>
    <row r="42" spans="1:45" ht="15" customHeight="1" x14ac:dyDescent="0.2">
      <c r="A42" s="144"/>
      <c r="B42" s="315" t="s">
        <v>310</v>
      </c>
      <c r="C42" s="272"/>
      <c r="D42" s="272"/>
      <c r="E42" s="272"/>
      <c r="F42" s="272"/>
      <c r="G42" s="272"/>
      <c r="H42" s="272"/>
      <c r="I42" s="272"/>
      <c r="J42" s="72"/>
      <c r="K42" s="68"/>
      <c r="L42" s="280"/>
      <c r="M42" s="281"/>
      <c r="N42" s="281"/>
      <c r="O42" s="281"/>
      <c r="P42" s="281"/>
      <c r="Q42" s="281"/>
      <c r="R42" s="282"/>
      <c r="S42" s="68"/>
      <c r="T42" s="74"/>
      <c r="U42" s="32"/>
      <c r="V42" s="32"/>
      <c r="W42" s="32"/>
      <c r="X42" s="32"/>
      <c r="Y42" s="32"/>
      <c r="Z42" s="32"/>
      <c r="AA42" s="32"/>
      <c r="AB42" s="32"/>
      <c r="AC42" s="32"/>
      <c r="AD42" s="32"/>
      <c r="AE42" s="32"/>
      <c r="AF42" s="32"/>
      <c r="AG42" s="32"/>
      <c r="AH42" s="32"/>
      <c r="AI42" s="34"/>
      <c r="AJ42" s="144"/>
      <c r="AK42" s="144"/>
      <c r="AL42" s="144"/>
      <c r="AM42" s="144"/>
      <c r="AN42" s="144"/>
      <c r="AO42" s="144"/>
      <c r="AP42" s="144"/>
      <c r="AQ42" s="144"/>
      <c r="AR42" s="144"/>
      <c r="AS42" s="144"/>
    </row>
    <row r="43" spans="1:45" ht="15" customHeight="1" x14ac:dyDescent="0.2">
      <c r="A43" s="144"/>
      <c r="B43" s="315" t="s">
        <v>309</v>
      </c>
      <c r="C43" s="272"/>
      <c r="D43" s="272"/>
      <c r="E43" s="272"/>
      <c r="F43" s="272"/>
      <c r="G43" s="272"/>
      <c r="H43" s="272"/>
      <c r="I43" s="272"/>
      <c r="J43" s="72"/>
      <c r="K43" s="68"/>
      <c r="L43" s="68"/>
      <c r="M43" s="68"/>
      <c r="N43" s="68"/>
      <c r="O43" s="68"/>
      <c r="P43" s="68"/>
      <c r="Q43" s="68"/>
      <c r="R43" s="68"/>
      <c r="S43" s="68"/>
      <c r="T43" s="74"/>
      <c r="U43" s="32"/>
      <c r="V43" s="32"/>
      <c r="W43" s="32"/>
      <c r="X43" s="32"/>
      <c r="Y43" s="32"/>
      <c r="Z43" s="32"/>
      <c r="AA43" s="32"/>
      <c r="AB43" s="32"/>
      <c r="AC43" s="32"/>
      <c r="AD43" s="32"/>
      <c r="AE43" s="32"/>
      <c r="AF43" s="32"/>
      <c r="AG43" s="32"/>
      <c r="AH43" s="32"/>
      <c r="AI43" s="34"/>
      <c r="AJ43" s="144"/>
      <c r="AK43" s="144"/>
      <c r="AL43" s="144"/>
      <c r="AM43" s="144"/>
      <c r="AN43" s="144"/>
      <c r="AO43" s="144"/>
      <c r="AP43" s="144"/>
      <c r="AQ43" s="144"/>
      <c r="AR43" s="144"/>
      <c r="AS43" s="144"/>
    </row>
    <row r="44" spans="1:45" ht="15" customHeight="1" x14ac:dyDescent="0.2">
      <c r="A44" s="144"/>
      <c r="B44" s="31"/>
      <c r="C44" s="22" t="s">
        <v>213</v>
      </c>
      <c r="D44" s="22"/>
      <c r="E44" s="22" t="s">
        <v>214</v>
      </c>
      <c r="F44" s="22"/>
      <c r="G44" s="22" t="s">
        <v>35</v>
      </c>
      <c r="H44" s="32"/>
      <c r="I44" s="32"/>
      <c r="J44" s="72"/>
      <c r="K44" s="68"/>
      <c r="L44" s="274" t="s">
        <v>325</v>
      </c>
      <c r="M44" s="275"/>
      <c r="N44" s="275"/>
      <c r="O44" s="275"/>
      <c r="P44" s="275"/>
      <c r="Q44" s="275"/>
      <c r="R44" s="276"/>
      <c r="S44" s="68"/>
      <c r="T44" s="74"/>
      <c r="U44" s="32"/>
      <c r="V44" s="32"/>
      <c r="W44" s="32"/>
      <c r="X44" s="32"/>
      <c r="Y44" s="32"/>
      <c r="Z44" s="32"/>
      <c r="AA44" s="32"/>
      <c r="AB44" s="32"/>
      <c r="AC44" s="32"/>
      <c r="AD44" s="32"/>
      <c r="AE44" s="32"/>
      <c r="AF44" s="32"/>
      <c r="AG44" s="32"/>
      <c r="AH44" s="32"/>
      <c r="AI44" s="34"/>
      <c r="AJ44" s="144"/>
      <c r="AK44" s="144"/>
      <c r="AL44" s="144"/>
      <c r="AM44" s="144"/>
      <c r="AN44" s="144"/>
      <c r="AO44" s="144"/>
      <c r="AP44" s="144"/>
      <c r="AQ44" s="144"/>
      <c r="AR44" s="144"/>
      <c r="AS44" s="144"/>
    </row>
    <row r="45" spans="1:45" x14ac:dyDescent="0.2">
      <c r="A45" s="144"/>
      <c r="B45" s="155"/>
      <c r="C45" s="159">
        <v>3799.75</v>
      </c>
      <c r="D45" s="54" t="s">
        <v>32</v>
      </c>
      <c r="E45" s="159">
        <v>13754.5</v>
      </c>
      <c r="F45" s="54" t="s">
        <v>33</v>
      </c>
      <c r="G45" s="158">
        <f>C45/E45</f>
        <v>0.27625504380384602</v>
      </c>
      <c r="H45" s="83"/>
      <c r="I45" s="156"/>
      <c r="J45" s="72"/>
      <c r="K45" s="68"/>
      <c r="L45" s="277"/>
      <c r="M45" s="278"/>
      <c r="N45" s="278"/>
      <c r="O45" s="278"/>
      <c r="P45" s="278"/>
      <c r="Q45" s="278"/>
      <c r="R45" s="279"/>
      <c r="S45" s="68"/>
      <c r="T45" s="74"/>
      <c r="U45" s="32"/>
      <c r="V45" s="32" t="s">
        <v>206</v>
      </c>
      <c r="W45" s="32"/>
      <c r="X45" s="32"/>
      <c r="Y45" s="32"/>
      <c r="Z45" s="32"/>
      <c r="AA45" s="32"/>
      <c r="AB45" s="32"/>
      <c r="AC45" s="32"/>
      <c r="AD45" s="32"/>
      <c r="AE45" s="32"/>
      <c r="AF45" s="32"/>
      <c r="AG45" s="32"/>
      <c r="AH45" s="32"/>
      <c r="AI45" s="34"/>
      <c r="AJ45" s="144"/>
      <c r="AK45" s="144"/>
      <c r="AL45" s="144"/>
      <c r="AM45" s="144"/>
      <c r="AN45" s="144"/>
      <c r="AO45" s="144"/>
      <c r="AP45" s="144"/>
      <c r="AQ45" s="144"/>
      <c r="AR45" s="144"/>
      <c r="AS45" s="144"/>
    </row>
    <row r="46" spans="1:45" ht="15" customHeight="1" x14ac:dyDescent="0.2">
      <c r="A46" s="144"/>
      <c r="B46" s="31"/>
      <c r="C46" s="21" t="s">
        <v>313</v>
      </c>
      <c r="D46" s="32"/>
      <c r="E46" s="32"/>
      <c r="F46" s="32"/>
      <c r="G46" s="32"/>
      <c r="H46" s="32"/>
      <c r="I46" s="32"/>
      <c r="J46" s="72"/>
      <c r="K46" s="68"/>
      <c r="L46" s="277"/>
      <c r="M46" s="278"/>
      <c r="N46" s="278"/>
      <c r="O46" s="278"/>
      <c r="P46" s="278"/>
      <c r="Q46" s="278"/>
      <c r="R46" s="279"/>
      <c r="S46" s="68"/>
      <c r="T46" s="74"/>
      <c r="U46" s="32"/>
      <c r="V46" s="32" t="s">
        <v>208</v>
      </c>
      <c r="W46" s="32"/>
      <c r="X46" s="32"/>
      <c r="Y46" s="32"/>
      <c r="Z46" s="32"/>
      <c r="AA46" s="32"/>
      <c r="AB46" s="32"/>
      <c r="AC46" s="32"/>
      <c r="AD46" s="32"/>
      <c r="AE46" s="32"/>
      <c r="AF46" s="32"/>
      <c r="AG46" s="32"/>
      <c r="AH46" s="32"/>
      <c r="AI46" s="34"/>
      <c r="AJ46" s="144"/>
      <c r="AK46" s="144"/>
      <c r="AL46" s="144"/>
      <c r="AM46" s="144"/>
      <c r="AN46" s="144"/>
      <c r="AO46" s="144"/>
      <c r="AP46" s="144"/>
      <c r="AQ46" s="144"/>
      <c r="AR46" s="144"/>
      <c r="AS46" s="144"/>
    </row>
    <row r="47" spans="1:45" ht="15" customHeight="1" x14ac:dyDescent="0.2">
      <c r="A47" s="144"/>
      <c r="B47" s="31"/>
      <c r="C47" s="22" t="s">
        <v>314</v>
      </c>
      <c r="D47" s="22"/>
      <c r="E47" s="22" t="s">
        <v>215</v>
      </c>
      <c r="F47" s="22"/>
      <c r="G47" s="22" t="s">
        <v>315</v>
      </c>
      <c r="H47" s="32"/>
      <c r="I47" s="32"/>
      <c r="J47" s="72"/>
      <c r="K47" s="68"/>
      <c r="L47" s="277"/>
      <c r="M47" s="278"/>
      <c r="N47" s="278"/>
      <c r="O47" s="278"/>
      <c r="P47" s="278"/>
      <c r="Q47" s="278"/>
      <c r="R47" s="279"/>
      <c r="S47" s="68"/>
      <c r="T47" s="74"/>
      <c r="U47" s="32"/>
      <c r="V47" s="32" t="s">
        <v>234</v>
      </c>
      <c r="W47" s="32"/>
      <c r="X47" s="32"/>
      <c r="Y47" s="32"/>
      <c r="Z47" s="32"/>
      <c r="AA47" s="32"/>
      <c r="AB47" s="32"/>
      <c r="AC47" s="32"/>
      <c r="AD47" s="32"/>
      <c r="AE47" s="32"/>
      <c r="AF47" s="32"/>
      <c r="AG47" s="32"/>
      <c r="AH47" s="32"/>
      <c r="AI47" s="34"/>
      <c r="AJ47" s="144"/>
      <c r="AK47" s="144"/>
      <c r="AL47" s="144"/>
      <c r="AM47" s="144"/>
      <c r="AN47" s="144"/>
      <c r="AO47" s="144"/>
      <c r="AP47" s="144"/>
      <c r="AQ47" s="144"/>
      <c r="AR47" s="144"/>
      <c r="AS47" s="144"/>
    </row>
    <row r="48" spans="1:45" ht="15" customHeight="1" x14ac:dyDescent="0.2">
      <c r="A48" s="144"/>
      <c r="B48" s="155"/>
      <c r="C48" s="157">
        <f>C36+C45</f>
        <v>9445</v>
      </c>
      <c r="D48" s="54" t="s">
        <v>32</v>
      </c>
      <c r="E48" s="157">
        <f>E36+E45</f>
        <v>31989</v>
      </c>
      <c r="F48" s="54" t="s">
        <v>33</v>
      </c>
      <c r="G48" s="158">
        <f>C48/E48</f>
        <v>0.29525774484979211</v>
      </c>
      <c r="H48" s="83"/>
      <c r="I48" s="156"/>
      <c r="J48" s="72"/>
      <c r="K48" s="68"/>
      <c r="L48" s="277"/>
      <c r="M48" s="278"/>
      <c r="N48" s="278"/>
      <c r="O48" s="278"/>
      <c r="P48" s="278"/>
      <c r="Q48" s="278"/>
      <c r="R48" s="279"/>
      <c r="S48" s="68"/>
      <c r="T48" s="74"/>
      <c r="U48" s="32"/>
      <c r="V48" s="32"/>
      <c r="W48" s="32"/>
      <c r="X48" s="32"/>
      <c r="Y48" s="32"/>
      <c r="Z48" s="32"/>
      <c r="AA48" s="32"/>
      <c r="AB48" s="32"/>
      <c r="AC48" s="32"/>
      <c r="AD48" s="32"/>
      <c r="AE48" s="32"/>
      <c r="AF48" s="32"/>
      <c r="AG48" s="32"/>
      <c r="AH48" s="32"/>
      <c r="AI48" s="34"/>
      <c r="AJ48" s="144"/>
      <c r="AK48" s="144"/>
      <c r="AL48" s="144"/>
      <c r="AM48" s="144"/>
      <c r="AN48" s="144"/>
      <c r="AO48" s="144"/>
      <c r="AP48" s="144"/>
      <c r="AQ48" s="144"/>
      <c r="AR48" s="144"/>
      <c r="AS48" s="144"/>
    </row>
    <row r="49" spans="1:45" ht="15.75" customHeight="1" x14ac:dyDescent="0.2">
      <c r="A49" s="144"/>
      <c r="B49" s="305" t="s">
        <v>316</v>
      </c>
      <c r="C49" s="306"/>
      <c r="D49" s="306"/>
      <c r="E49" s="306"/>
      <c r="F49" s="306"/>
      <c r="G49" s="306"/>
      <c r="H49" s="306"/>
      <c r="I49" s="307"/>
      <c r="J49" s="68"/>
      <c r="K49" s="68"/>
      <c r="L49" s="277"/>
      <c r="M49" s="278"/>
      <c r="N49" s="278"/>
      <c r="O49" s="278"/>
      <c r="P49" s="278"/>
      <c r="Q49" s="278"/>
      <c r="R49" s="279"/>
      <c r="S49" s="68"/>
      <c r="T49" s="74"/>
      <c r="U49" s="32"/>
      <c r="V49" s="58" t="s">
        <v>96</v>
      </c>
      <c r="W49" s="32"/>
      <c r="X49" s="32"/>
      <c r="Y49" s="32"/>
      <c r="Z49" s="32"/>
      <c r="AA49" s="32"/>
      <c r="AB49" s="32"/>
      <c r="AC49" s="32"/>
      <c r="AD49" s="32"/>
      <c r="AE49" s="32"/>
      <c r="AF49" s="32"/>
      <c r="AG49" s="32"/>
      <c r="AH49" s="32"/>
      <c r="AI49" s="34"/>
      <c r="AJ49" s="144"/>
      <c r="AK49" s="144"/>
      <c r="AL49" s="144"/>
      <c r="AM49" s="144"/>
      <c r="AN49" s="144"/>
      <c r="AO49" s="144"/>
      <c r="AP49" s="144"/>
      <c r="AQ49" s="144"/>
      <c r="AR49" s="144"/>
      <c r="AS49" s="144"/>
    </row>
    <row r="50" spans="1:45" ht="15" customHeight="1" thickBot="1" x14ac:dyDescent="0.25">
      <c r="A50" s="145"/>
      <c r="B50" s="308"/>
      <c r="C50" s="309"/>
      <c r="D50" s="309"/>
      <c r="E50" s="309"/>
      <c r="F50" s="309"/>
      <c r="G50" s="309"/>
      <c r="H50" s="309"/>
      <c r="I50" s="310"/>
      <c r="J50" s="68"/>
      <c r="K50" s="68"/>
      <c r="L50" s="277"/>
      <c r="M50" s="278"/>
      <c r="N50" s="278"/>
      <c r="O50" s="278"/>
      <c r="P50" s="278"/>
      <c r="Q50" s="278"/>
      <c r="R50" s="279"/>
      <c r="S50" s="68"/>
      <c r="T50" s="74"/>
      <c r="U50" s="32"/>
      <c r="V50" s="32"/>
      <c r="W50" s="32"/>
      <c r="X50" s="32"/>
      <c r="Y50" s="32"/>
      <c r="Z50" s="32"/>
      <c r="AA50" s="32"/>
      <c r="AB50" s="32"/>
      <c r="AC50" s="32"/>
      <c r="AD50" s="32"/>
      <c r="AE50" s="32"/>
      <c r="AF50" s="32"/>
      <c r="AG50" s="32"/>
      <c r="AH50" s="32"/>
      <c r="AI50" s="34"/>
      <c r="AJ50" s="144"/>
      <c r="AK50" s="144"/>
      <c r="AL50" s="144"/>
      <c r="AM50" s="144"/>
      <c r="AN50" s="144"/>
      <c r="AO50" s="144"/>
      <c r="AP50" s="144"/>
      <c r="AQ50" s="144"/>
      <c r="AR50" s="144"/>
      <c r="AS50" s="144"/>
    </row>
    <row r="51" spans="1:45" ht="15" customHeight="1" thickBot="1" x14ac:dyDescent="0.25">
      <c r="A51" s="311" t="s">
        <v>319</v>
      </c>
      <c r="B51" s="312"/>
      <c r="C51" s="312"/>
      <c r="D51" s="182"/>
      <c r="E51" s="182"/>
      <c r="F51" s="182"/>
      <c r="G51" s="182"/>
      <c r="H51" s="182"/>
      <c r="I51" s="183"/>
      <c r="J51" s="68"/>
      <c r="K51" s="68"/>
      <c r="L51" s="277"/>
      <c r="M51" s="278"/>
      <c r="N51" s="278"/>
      <c r="O51" s="278"/>
      <c r="P51" s="278"/>
      <c r="Q51" s="278"/>
      <c r="R51" s="279"/>
      <c r="S51" s="68"/>
      <c r="T51" s="74"/>
      <c r="U51" s="49"/>
      <c r="V51" s="49"/>
      <c r="W51" s="49"/>
      <c r="X51" s="49"/>
      <c r="Y51" s="49"/>
      <c r="Z51" s="49"/>
      <c r="AA51" s="49"/>
      <c r="AB51" s="49"/>
      <c r="AC51" s="49"/>
      <c r="AD51" s="49"/>
      <c r="AE51" s="49"/>
      <c r="AF51" s="49"/>
      <c r="AG51" s="49"/>
      <c r="AH51" s="49"/>
      <c r="AI51" s="52"/>
      <c r="AJ51" s="144"/>
      <c r="AK51" s="144"/>
      <c r="AL51" s="144"/>
      <c r="AM51" s="144"/>
      <c r="AN51" s="144"/>
      <c r="AO51" s="144"/>
      <c r="AP51" s="144"/>
      <c r="AQ51" s="144"/>
      <c r="AR51" s="144"/>
      <c r="AS51" s="144"/>
    </row>
    <row r="52" spans="1:45" ht="15" customHeight="1" x14ac:dyDescent="0.2">
      <c r="A52" s="313"/>
      <c r="B52" s="314"/>
      <c r="C52" s="314"/>
      <c r="D52" s="181"/>
      <c r="E52" s="181"/>
      <c r="F52" s="181"/>
      <c r="G52" s="181"/>
      <c r="H52" s="181"/>
      <c r="I52" s="184"/>
      <c r="J52" s="68"/>
      <c r="K52" s="68"/>
      <c r="L52" s="280"/>
      <c r="M52" s="281"/>
      <c r="N52" s="281"/>
      <c r="O52" s="281"/>
      <c r="P52" s="281"/>
      <c r="Q52" s="281"/>
      <c r="R52" s="282"/>
      <c r="S52" s="68"/>
      <c r="T52" s="74"/>
      <c r="U52" s="143" t="s">
        <v>273</v>
      </c>
      <c r="V52" s="121" t="s">
        <v>283</v>
      </c>
      <c r="W52" s="28"/>
      <c r="X52" s="28"/>
      <c r="Y52" s="28"/>
      <c r="Z52" s="28"/>
      <c r="AA52" s="28"/>
      <c r="AB52" s="28"/>
      <c r="AC52" s="28"/>
      <c r="AD52" s="28"/>
      <c r="AE52" s="28"/>
      <c r="AF52" s="28"/>
      <c r="AG52" s="28"/>
      <c r="AH52" s="28"/>
      <c r="AI52" s="30"/>
      <c r="AJ52" s="144"/>
      <c r="AK52" s="144"/>
      <c r="AL52" s="144"/>
      <c r="AM52" s="144"/>
      <c r="AN52" s="144"/>
      <c r="AO52" s="144"/>
      <c r="AP52" s="144"/>
      <c r="AQ52" s="144"/>
      <c r="AR52" s="144"/>
      <c r="AS52" s="144"/>
    </row>
    <row r="53" spans="1:45" ht="15.75" customHeight="1" x14ac:dyDescent="0.2">
      <c r="A53" s="72"/>
      <c r="B53" s="267" t="s">
        <v>74</v>
      </c>
      <c r="C53" s="267"/>
      <c r="D53" s="68"/>
      <c r="E53" s="68"/>
      <c r="F53" s="68"/>
      <c r="G53" s="68"/>
      <c r="H53" s="68"/>
      <c r="I53" s="74"/>
      <c r="J53" s="68"/>
      <c r="K53" s="149"/>
      <c r="L53" s="68"/>
      <c r="M53" s="68"/>
      <c r="N53" s="68"/>
      <c r="O53" s="68"/>
      <c r="P53" s="68"/>
      <c r="Q53" s="68"/>
      <c r="R53" s="68"/>
      <c r="S53" s="68"/>
      <c r="T53" s="74"/>
      <c r="U53" s="31"/>
      <c r="V53" s="58"/>
      <c r="W53" s="32"/>
      <c r="X53" s="32"/>
      <c r="Y53" s="32"/>
      <c r="Z53" s="32"/>
      <c r="AA53" s="32"/>
      <c r="AB53" s="32"/>
      <c r="AC53" s="32"/>
      <c r="AD53" s="32"/>
      <c r="AE53" s="32"/>
      <c r="AF53" s="32"/>
      <c r="AG53" s="32"/>
      <c r="AH53" s="32"/>
      <c r="AI53" s="34"/>
      <c r="AJ53" s="144"/>
      <c r="AK53" s="144"/>
      <c r="AL53" s="144"/>
      <c r="AM53" s="144"/>
      <c r="AN53" s="144"/>
      <c r="AO53" s="144"/>
      <c r="AP53" s="144"/>
      <c r="AQ53" s="144"/>
      <c r="AR53" s="144"/>
      <c r="AS53" s="144"/>
    </row>
    <row r="54" spans="1:45" x14ac:dyDescent="0.2">
      <c r="A54" s="72"/>
      <c r="B54" s="185" t="s">
        <v>163</v>
      </c>
      <c r="C54" s="150" t="s">
        <v>203</v>
      </c>
      <c r="D54" s="150"/>
      <c r="E54" s="150"/>
      <c r="F54" s="150"/>
      <c r="G54" s="150"/>
      <c r="H54" s="150"/>
      <c r="I54" s="74"/>
      <c r="J54" s="68"/>
      <c r="K54" s="149" t="s">
        <v>207</v>
      </c>
      <c r="L54" s="68"/>
      <c r="M54" s="68"/>
      <c r="N54" s="68"/>
      <c r="O54" s="68"/>
      <c r="P54" s="68"/>
      <c r="Q54" s="68"/>
      <c r="R54" s="68"/>
      <c r="S54" s="68"/>
      <c r="T54" s="74"/>
      <c r="U54" s="31"/>
      <c r="V54" s="32" t="s">
        <v>284</v>
      </c>
      <c r="W54" s="32"/>
      <c r="X54" s="32"/>
      <c r="Y54" s="32"/>
      <c r="Z54" s="32"/>
      <c r="AA54" s="32"/>
      <c r="AB54" s="32"/>
      <c r="AC54" s="32"/>
      <c r="AD54" s="32"/>
      <c r="AE54" s="32"/>
      <c r="AF54" s="32"/>
      <c r="AG54" s="32"/>
      <c r="AH54" s="32"/>
      <c r="AI54" s="34"/>
      <c r="AJ54" s="144"/>
      <c r="AK54" s="144"/>
      <c r="AL54" s="144"/>
      <c r="AM54" s="144"/>
      <c r="AN54" s="144"/>
      <c r="AO54" s="144"/>
      <c r="AP54" s="144"/>
      <c r="AQ54" s="144"/>
      <c r="AR54" s="144"/>
      <c r="AS54" s="144"/>
    </row>
    <row r="55" spans="1:45" x14ac:dyDescent="0.2">
      <c r="A55" s="72"/>
      <c r="B55" s="185" t="s">
        <v>164</v>
      </c>
      <c r="C55" s="68" t="s">
        <v>204</v>
      </c>
      <c r="D55" s="68"/>
      <c r="E55" s="68"/>
      <c r="F55" s="68"/>
      <c r="G55" s="68"/>
      <c r="H55" s="68"/>
      <c r="I55" s="74"/>
      <c r="J55" s="68"/>
      <c r="K55" s="68"/>
      <c r="L55" s="68"/>
      <c r="M55" s="68"/>
      <c r="N55" s="68"/>
      <c r="O55" s="68"/>
      <c r="P55" s="68"/>
      <c r="Q55" s="68"/>
      <c r="R55" s="68"/>
      <c r="S55" s="68"/>
      <c r="T55" s="74"/>
      <c r="U55" s="31"/>
      <c r="V55" s="32" t="s">
        <v>288</v>
      </c>
      <c r="W55" s="32"/>
      <c r="X55" s="32"/>
      <c r="Y55" s="32"/>
      <c r="Z55" s="32"/>
      <c r="AA55" s="32"/>
      <c r="AB55" s="32"/>
      <c r="AC55" s="32"/>
      <c r="AD55" s="32"/>
      <c r="AE55" s="32"/>
      <c r="AF55" s="32"/>
      <c r="AG55" s="32"/>
      <c r="AH55" s="32"/>
      <c r="AI55" s="34"/>
      <c r="AJ55" s="144"/>
      <c r="AK55" s="144"/>
      <c r="AL55" s="144"/>
      <c r="AM55" s="144"/>
      <c r="AN55" s="144"/>
      <c r="AO55" s="144"/>
      <c r="AP55" s="144"/>
      <c r="AQ55" s="144"/>
      <c r="AR55" s="144"/>
      <c r="AS55" s="144"/>
    </row>
    <row r="56" spans="1:45" x14ac:dyDescent="0.2">
      <c r="A56" s="72"/>
      <c r="B56" s="185"/>
      <c r="C56" s="150" t="s">
        <v>178</v>
      </c>
      <c r="D56" s="150"/>
      <c r="E56" s="150"/>
      <c r="F56" s="150"/>
      <c r="G56" s="150"/>
      <c r="H56" s="150"/>
      <c r="I56" s="74"/>
      <c r="J56" s="186"/>
      <c r="K56" s="68"/>
      <c r="L56" s="68"/>
      <c r="M56" s="68"/>
      <c r="N56" s="68"/>
      <c r="O56" s="68"/>
      <c r="P56" s="68"/>
      <c r="Q56" s="68"/>
      <c r="R56" s="68"/>
      <c r="S56" s="68"/>
      <c r="T56" s="74"/>
      <c r="U56" s="31"/>
      <c r="V56" s="32"/>
      <c r="W56" s="32"/>
      <c r="X56" s="32"/>
      <c r="Y56" s="32"/>
      <c r="Z56" s="32"/>
      <c r="AA56" s="32"/>
      <c r="AB56" s="32"/>
      <c r="AC56" s="32"/>
      <c r="AD56" s="32"/>
      <c r="AE56" s="32"/>
      <c r="AF56" s="32"/>
      <c r="AG56" s="32"/>
      <c r="AH56" s="32"/>
      <c r="AI56" s="34"/>
      <c r="AJ56" s="144"/>
      <c r="AK56" s="144"/>
      <c r="AL56" s="144"/>
      <c r="AM56" s="144"/>
      <c r="AN56" s="144"/>
      <c r="AO56" s="144"/>
      <c r="AP56" s="144"/>
      <c r="AQ56" s="144"/>
      <c r="AR56" s="144"/>
      <c r="AS56" s="144"/>
    </row>
    <row r="57" spans="1:45" ht="15" customHeight="1" x14ac:dyDescent="0.2">
      <c r="A57" s="72"/>
      <c r="B57" s="185" t="s">
        <v>179</v>
      </c>
      <c r="C57" s="151" t="s">
        <v>176</v>
      </c>
      <c r="D57" s="151"/>
      <c r="E57" s="151"/>
      <c r="F57" s="151"/>
      <c r="G57" s="151"/>
      <c r="H57" s="151"/>
      <c r="I57" s="74"/>
      <c r="J57" s="186"/>
      <c r="K57" s="68"/>
      <c r="L57" s="68"/>
      <c r="M57" s="68"/>
      <c r="N57" s="68"/>
      <c r="O57" s="68"/>
      <c r="P57" s="68"/>
      <c r="Q57" s="68"/>
      <c r="R57" s="68"/>
      <c r="S57" s="68"/>
      <c r="T57" s="74"/>
      <c r="U57" s="31"/>
      <c r="V57" s="58" t="s">
        <v>393</v>
      </c>
      <c r="W57" s="32"/>
      <c r="X57" s="32"/>
      <c r="Y57" s="32"/>
      <c r="Z57" s="32"/>
      <c r="AA57" s="32"/>
      <c r="AB57" s="32"/>
      <c r="AC57" s="32"/>
      <c r="AD57" s="32"/>
      <c r="AE57" s="32"/>
      <c r="AF57" s="32"/>
      <c r="AG57" s="32"/>
      <c r="AH57" s="32"/>
      <c r="AI57" s="34"/>
      <c r="AJ57" s="144"/>
      <c r="AK57" s="144"/>
      <c r="AL57" s="144"/>
      <c r="AM57" s="144"/>
      <c r="AN57" s="144"/>
      <c r="AO57" s="144"/>
      <c r="AP57" s="144"/>
      <c r="AQ57" s="144"/>
      <c r="AR57" s="144"/>
      <c r="AS57" s="144"/>
    </row>
    <row r="58" spans="1:45" x14ac:dyDescent="0.2">
      <c r="A58" s="72"/>
      <c r="B58" s="185" t="s">
        <v>165</v>
      </c>
      <c r="C58" s="268" t="s">
        <v>180</v>
      </c>
      <c r="D58" s="268"/>
      <c r="E58" s="268"/>
      <c r="F58" s="268"/>
      <c r="G58" s="268"/>
      <c r="H58" s="268"/>
      <c r="I58" s="187"/>
      <c r="J58" s="186"/>
      <c r="K58" s="68"/>
      <c r="L58" s="68"/>
      <c r="M58" s="68"/>
      <c r="N58" s="68"/>
      <c r="O58" s="68"/>
      <c r="P58" s="68"/>
      <c r="Q58" s="68"/>
      <c r="R58" s="68"/>
      <c r="S58" s="68"/>
      <c r="T58" s="74"/>
      <c r="U58" s="31"/>
      <c r="V58" s="32"/>
      <c r="W58" s="32"/>
      <c r="X58" s="32"/>
      <c r="Y58" s="32"/>
      <c r="Z58" s="32"/>
      <c r="AA58" s="32"/>
      <c r="AB58" s="32"/>
      <c r="AC58" s="32"/>
      <c r="AD58" s="32"/>
      <c r="AE58" s="32"/>
      <c r="AF58" s="32"/>
      <c r="AG58" s="32"/>
      <c r="AH58" s="32"/>
      <c r="AI58" s="34"/>
      <c r="AJ58" s="144"/>
      <c r="AK58" s="144"/>
      <c r="AL58" s="144"/>
      <c r="AM58" s="144"/>
      <c r="AN58" s="144"/>
      <c r="AO58" s="144"/>
      <c r="AP58" s="144"/>
      <c r="AQ58" s="144"/>
      <c r="AR58" s="144"/>
      <c r="AS58" s="144"/>
    </row>
    <row r="59" spans="1:45" x14ac:dyDescent="0.2">
      <c r="A59" s="72"/>
      <c r="B59" s="68"/>
      <c r="C59" s="270"/>
      <c r="D59" s="270"/>
      <c r="E59" s="270"/>
      <c r="F59" s="270"/>
      <c r="G59" s="270"/>
      <c r="H59" s="270"/>
      <c r="I59" s="187"/>
      <c r="J59" s="186"/>
      <c r="K59" s="68"/>
      <c r="L59" s="68"/>
      <c r="M59" s="68"/>
      <c r="N59" s="68"/>
      <c r="O59" s="68"/>
      <c r="P59" s="68"/>
      <c r="Q59" s="68"/>
      <c r="R59" s="68"/>
      <c r="S59" s="68"/>
      <c r="T59" s="74"/>
      <c r="U59" s="31"/>
      <c r="V59" s="58"/>
      <c r="W59" s="32"/>
      <c r="X59" s="32"/>
      <c r="Y59" s="32"/>
      <c r="Z59" s="32"/>
      <c r="AA59" s="32"/>
      <c r="AB59" s="32"/>
      <c r="AC59" s="32"/>
      <c r="AD59" s="32"/>
      <c r="AE59" s="32"/>
      <c r="AF59" s="32"/>
      <c r="AG59" s="32"/>
      <c r="AH59" s="32"/>
      <c r="AI59" s="34"/>
      <c r="AJ59" s="144"/>
      <c r="AK59" s="144"/>
      <c r="AL59" s="144"/>
      <c r="AM59" s="144"/>
      <c r="AN59" s="144"/>
      <c r="AO59" s="144"/>
      <c r="AP59" s="144"/>
      <c r="AQ59" s="144"/>
      <c r="AR59" s="144"/>
      <c r="AS59" s="144"/>
    </row>
    <row r="60" spans="1:45" ht="16" thickBot="1" x14ac:dyDescent="0.25">
      <c r="A60" s="72"/>
      <c r="B60" s="68"/>
      <c r="C60" s="269"/>
      <c r="D60" s="269"/>
      <c r="E60" s="269"/>
      <c r="F60" s="269"/>
      <c r="G60" s="269"/>
      <c r="H60" s="269"/>
      <c r="I60" s="187"/>
      <c r="J60" s="68"/>
      <c r="K60" s="68"/>
      <c r="L60" s="68"/>
      <c r="M60" s="68"/>
      <c r="N60" s="68"/>
      <c r="O60" s="68"/>
      <c r="P60" s="68"/>
      <c r="Q60" s="68"/>
      <c r="R60" s="68"/>
      <c r="S60" s="68"/>
      <c r="T60" s="74"/>
      <c r="U60" s="31"/>
      <c r="V60" s="58"/>
      <c r="W60" s="32"/>
      <c r="X60" s="32"/>
      <c r="Y60" s="32"/>
      <c r="Z60" s="32"/>
      <c r="AA60" s="32"/>
      <c r="AB60" s="32"/>
      <c r="AC60" s="32"/>
      <c r="AD60" s="32"/>
      <c r="AE60" s="32"/>
      <c r="AF60" s="32"/>
      <c r="AG60" s="32"/>
      <c r="AH60" s="32"/>
      <c r="AI60" s="34"/>
      <c r="AJ60" s="144"/>
      <c r="AK60" s="144"/>
      <c r="AL60" s="144"/>
      <c r="AM60" s="144"/>
      <c r="AN60" s="144"/>
      <c r="AO60" s="144"/>
      <c r="AP60" s="144"/>
      <c r="AQ60" s="144"/>
      <c r="AR60" s="144"/>
      <c r="AS60" s="144"/>
    </row>
    <row r="61" spans="1:45" x14ac:dyDescent="0.2">
      <c r="A61" s="72"/>
      <c r="B61" s="68"/>
      <c r="C61" s="186"/>
      <c r="D61" s="186"/>
      <c r="E61" s="186"/>
      <c r="F61" s="186"/>
      <c r="G61" s="186"/>
      <c r="H61" s="186"/>
      <c r="I61" s="187"/>
      <c r="J61" s="146"/>
      <c r="K61" s="146"/>
      <c r="L61" s="146"/>
      <c r="M61" s="147"/>
      <c r="N61" s="147"/>
      <c r="O61" s="147"/>
      <c r="P61" s="147"/>
      <c r="Q61" s="147"/>
      <c r="R61" s="147"/>
      <c r="S61" s="147"/>
      <c r="T61" s="147"/>
      <c r="U61" s="31"/>
      <c r="V61" s="58"/>
      <c r="W61" s="32"/>
      <c r="X61" s="32"/>
      <c r="Y61" s="32"/>
      <c r="Z61" s="32"/>
      <c r="AA61" s="32"/>
      <c r="AB61" s="32"/>
      <c r="AC61" s="32"/>
      <c r="AD61" s="32"/>
      <c r="AE61" s="32"/>
      <c r="AF61" s="32"/>
      <c r="AG61" s="32"/>
      <c r="AH61" s="32"/>
      <c r="AI61" s="34"/>
      <c r="AJ61" s="144"/>
      <c r="AK61" s="144"/>
      <c r="AL61" s="144"/>
      <c r="AM61" s="144"/>
      <c r="AN61" s="144"/>
      <c r="AO61" s="144"/>
      <c r="AP61" s="144"/>
      <c r="AQ61" s="144"/>
      <c r="AR61" s="144"/>
      <c r="AS61" s="144"/>
    </row>
    <row r="62" spans="1:45" ht="15" customHeight="1" x14ac:dyDescent="0.2">
      <c r="A62" s="72"/>
      <c r="B62" s="267" t="s">
        <v>75</v>
      </c>
      <c r="C62" s="267"/>
      <c r="D62" s="68"/>
      <c r="E62" s="68"/>
      <c r="F62" s="68"/>
      <c r="G62" s="68"/>
      <c r="H62" s="68"/>
      <c r="I62" s="74"/>
      <c r="J62" s="173"/>
      <c r="K62" s="173"/>
      <c r="L62" s="173"/>
      <c r="M62" s="144"/>
      <c r="N62" s="144"/>
      <c r="O62" s="144"/>
      <c r="P62" s="144"/>
      <c r="Q62" s="144"/>
      <c r="R62" s="144"/>
      <c r="S62" s="144"/>
      <c r="T62" s="144"/>
      <c r="U62" s="31"/>
      <c r="V62" s="58"/>
      <c r="W62" s="32"/>
      <c r="X62" s="32"/>
      <c r="Y62" s="32"/>
      <c r="Z62" s="32"/>
      <c r="AA62" s="32"/>
      <c r="AB62" s="32"/>
      <c r="AC62" s="32"/>
      <c r="AD62" s="32"/>
      <c r="AE62" s="32"/>
      <c r="AF62" s="32"/>
      <c r="AG62" s="32"/>
      <c r="AH62" s="32"/>
      <c r="AI62" s="34"/>
      <c r="AJ62" s="144"/>
      <c r="AK62" s="144"/>
      <c r="AL62" s="144"/>
      <c r="AM62" s="144"/>
      <c r="AN62" s="144"/>
      <c r="AO62" s="144"/>
      <c r="AP62" s="144"/>
      <c r="AQ62" s="144"/>
      <c r="AR62" s="144"/>
      <c r="AS62" s="144"/>
    </row>
    <row r="63" spans="1:45" ht="27.75" customHeight="1" x14ac:dyDescent="0.2">
      <c r="A63" s="72"/>
      <c r="B63" s="185" t="s">
        <v>166</v>
      </c>
      <c r="C63" s="150" t="s">
        <v>187</v>
      </c>
      <c r="D63" s="150"/>
      <c r="E63" s="150"/>
      <c r="F63" s="150"/>
      <c r="G63" s="150"/>
      <c r="H63" s="150"/>
      <c r="I63" s="74"/>
      <c r="J63" s="144"/>
      <c r="K63" s="160"/>
      <c r="L63" s="120"/>
      <c r="M63" s="120"/>
      <c r="N63" s="120"/>
      <c r="O63" s="80"/>
      <c r="P63" s="80"/>
      <c r="Q63" s="80"/>
      <c r="R63" s="80"/>
      <c r="S63" s="81"/>
      <c r="T63" s="144"/>
      <c r="U63" s="31"/>
      <c r="V63" s="58"/>
      <c r="W63" s="32"/>
      <c r="X63" s="32"/>
      <c r="Y63" s="32"/>
      <c r="Z63" s="32"/>
      <c r="AA63" s="32"/>
      <c r="AB63" s="32"/>
      <c r="AC63" s="32"/>
      <c r="AD63" s="32"/>
      <c r="AE63" s="32"/>
      <c r="AF63" s="32"/>
      <c r="AG63" s="32"/>
      <c r="AH63" s="32"/>
      <c r="AI63" s="34"/>
      <c r="AJ63" s="144"/>
      <c r="AK63" s="144"/>
      <c r="AL63" s="144"/>
      <c r="AM63" s="144"/>
      <c r="AN63" s="144"/>
      <c r="AO63" s="144"/>
      <c r="AP63" s="144"/>
      <c r="AQ63" s="144"/>
      <c r="AR63" s="144"/>
      <c r="AS63" s="144"/>
    </row>
    <row r="64" spans="1:45" ht="15" customHeight="1" x14ac:dyDescent="0.2">
      <c r="A64" s="72"/>
      <c r="B64" s="188" t="s">
        <v>167</v>
      </c>
      <c r="C64" s="285" t="s">
        <v>317</v>
      </c>
      <c r="D64" s="285"/>
      <c r="E64" s="285"/>
      <c r="F64" s="285"/>
      <c r="G64" s="285"/>
      <c r="H64" s="285"/>
      <c r="I64" s="190"/>
      <c r="J64" s="189"/>
      <c r="K64" s="271" t="s">
        <v>285</v>
      </c>
      <c r="L64" s="272"/>
      <c r="M64" s="272"/>
      <c r="N64" s="272"/>
      <c r="O64" s="272"/>
      <c r="P64" s="272"/>
      <c r="Q64" s="272"/>
      <c r="R64" s="272"/>
      <c r="S64" s="273"/>
      <c r="T64" s="144"/>
      <c r="U64" s="31"/>
      <c r="V64" s="32" t="s">
        <v>312</v>
      </c>
      <c r="W64" s="32"/>
      <c r="X64" s="32"/>
      <c r="Y64" s="32"/>
      <c r="Z64" s="32"/>
      <c r="AA64" s="32"/>
      <c r="AB64" s="32"/>
      <c r="AC64" s="32"/>
      <c r="AD64" s="32"/>
      <c r="AE64" s="32"/>
      <c r="AF64" s="32"/>
      <c r="AG64" s="32"/>
      <c r="AH64" s="32"/>
      <c r="AI64" s="34"/>
      <c r="AJ64" s="144"/>
      <c r="AK64" s="144"/>
      <c r="AL64" s="144"/>
      <c r="AM64" s="144"/>
      <c r="AN64" s="144"/>
      <c r="AO64" s="144"/>
      <c r="AP64" s="144"/>
      <c r="AQ64" s="144"/>
      <c r="AR64" s="144"/>
      <c r="AS64" s="144"/>
    </row>
    <row r="65" spans="1:45" x14ac:dyDescent="0.2">
      <c r="A65" s="72"/>
      <c r="B65" s="188"/>
      <c r="C65" s="286"/>
      <c r="D65" s="286"/>
      <c r="E65" s="286"/>
      <c r="F65" s="286"/>
      <c r="G65" s="286"/>
      <c r="H65" s="286"/>
      <c r="I65" s="190"/>
      <c r="J65" s="144"/>
      <c r="K65" s="271" t="s">
        <v>286</v>
      </c>
      <c r="L65" s="272"/>
      <c r="M65" s="272"/>
      <c r="N65" s="272"/>
      <c r="O65" s="272"/>
      <c r="P65" s="272"/>
      <c r="Q65" s="272"/>
      <c r="R65" s="272"/>
      <c r="S65" s="273"/>
      <c r="T65" s="144"/>
      <c r="U65" s="31"/>
      <c r="V65" s="32" t="s">
        <v>287</v>
      </c>
      <c r="W65" s="32"/>
      <c r="X65" s="32"/>
      <c r="Y65" s="32"/>
      <c r="Z65" s="32"/>
      <c r="AA65" s="32"/>
      <c r="AB65" s="32"/>
      <c r="AC65" s="32"/>
      <c r="AD65" s="32"/>
      <c r="AE65" s="32"/>
      <c r="AF65" s="32"/>
      <c r="AG65" s="32"/>
      <c r="AH65" s="32"/>
      <c r="AI65" s="34"/>
      <c r="AJ65" s="144"/>
      <c r="AK65" s="144"/>
      <c r="AL65" s="144"/>
      <c r="AM65" s="144"/>
      <c r="AN65" s="144"/>
      <c r="AO65" s="144"/>
      <c r="AP65" s="144"/>
      <c r="AQ65" s="144"/>
      <c r="AR65" s="144"/>
      <c r="AS65" s="144"/>
    </row>
    <row r="66" spans="1:45" x14ac:dyDescent="0.2">
      <c r="A66" s="72"/>
      <c r="B66" s="188"/>
      <c r="C66" s="286"/>
      <c r="D66" s="286"/>
      <c r="E66" s="286"/>
      <c r="F66" s="286"/>
      <c r="G66" s="286"/>
      <c r="H66" s="286"/>
      <c r="I66" s="190"/>
      <c r="J66" s="144"/>
      <c r="K66" s="271" t="s">
        <v>326</v>
      </c>
      <c r="L66" s="272"/>
      <c r="M66" s="272"/>
      <c r="N66" s="272"/>
      <c r="O66" s="272"/>
      <c r="P66" s="272"/>
      <c r="Q66" s="272"/>
      <c r="R66" s="272"/>
      <c r="S66" s="273"/>
      <c r="T66" s="144"/>
      <c r="U66" s="31"/>
      <c r="V66" s="58"/>
      <c r="W66" s="32"/>
      <c r="X66" s="32"/>
      <c r="Y66" s="32"/>
      <c r="Z66" s="32"/>
      <c r="AA66" s="32"/>
      <c r="AB66" s="32"/>
      <c r="AC66" s="32"/>
      <c r="AD66" s="32"/>
      <c r="AE66" s="32"/>
      <c r="AF66" s="32"/>
      <c r="AG66" s="32"/>
      <c r="AH66" s="32"/>
      <c r="AI66" s="34"/>
      <c r="AJ66" s="144"/>
      <c r="AK66" s="144"/>
      <c r="AL66" s="144"/>
      <c r="AM66" s="144"/>
      <c r="AN66" s="144"/>
      <c r="AO66" s="144"/>
      <c r="AP66" s="144"/>
      <c r="AQ66" s="144"/>
      <c r="AR66" s="144"/>
      <c r="AS66" s="144"/>
    </row>
    <row r="67" spans="1:45" ht="16" thickBot="1" x14ac:dyDescent="0.25">
      <c r="A67" s="72"/>
      <c r="B67" s="188"/>
      <c r="C67" s="286"/>
      <c r="D67" s="286"/>
      <c r="E67" s="286"/>
      <c r="F67" s="286"/>
      <c r="G67" s="286"/>
      <c r="H67" s="286"/>
      <c r="I67" s="190"/>
      <c r="J67" s="144"/>
      <c r="K67" s="271"/>
      <c r="L67" s="272"/>
      <c r="M67" s="272"/>
      <c r="N67" s="272"/>
      <c r="O67" s="272"/>
      <c r="P67" s="272"/>
      <c r="Q67" s="272"/>
      <c r="R67" s="272"/>
      <c r="S67" s="273"/>
      <c r="T67" s="144"/>
      <c r="U67" s="48"/>
      <c r="V67" s="179"/>
      <c r="W67" s="49"/>
      <c r="X67" s="49"/>
      <c r="Y67" s="49"/>
      <c r="Z67" s="49"/>
      <c r="AA67" s="49"/>
      <c r="AB67" s="49"/>
      <c r="AC67" s="49"/>
      <c r="AD67" s="49"/>
      <c r="AE67" s="49"/>
      <c r="AF67" s="49"/>
      <c r="AG67" s="49"/>
      <c r="AH67" s="49"/>
      <c r="AI67" s="52"/>
      <c r="AJ67" s="144"/>
      <c r="AK67" s="144"/>
      <c r="AL67" s="144"/>
      <c r="AM67" s="144"/>
      <c r="AN67" s="144"/>
      <c r="AO67" s="144"/>
      <c r="AP67" s="144"/>
      <c r="AQ67" s="144"/>
      <c r="AR67" s="144"/>
      <c r="AS67" s="144"/>
    </row>
    <row r="68" spans="1:45" ht="16" thickBot="1" x14ac:dyDescent="0.25">
      <c r="A68" s="72"/>
      <c r="B68" s="68"/>
      <c r="C68" s="287"/>
      <c r="D68" s="287"/>
      <c r="E68" s="287"/>
      <c r="F68" s="287"/>
      <c r="G68" s="287"/>
      <c r="H68" s="287"/>
      <c r="I68" s="190"/>
      <c r="J68" s="144"/>
      <c r="K68" s="271" t="s">
        <v>327</v>
      </c>
      <c r="L68" s="272"/>
      <c r="M68" s="272"/>
      <c r="N68" s="272"/>
      <c r="O68" s="272"/>
      <c r="P68" s="272"/>
      <c r="Q68" s="272"/>
      <c r="R68" s="272"/>
      <c r="S68" s="273"/>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row>
    <row r="69" spans="1:45" x14ac:dyDescent="0.2">
      <c r="A69" s="72"/>
      <c r="B69" s="185" t="s">
        <v>10</v>
      </c>
      <c r="C69" s="151" t="s">
        <v>177</v>
      </c>
      <c r="D69" s="151"/>
      <c r="E69" s="151"/>
      <c r="F69" s="151"/>
      <c r="G69" s="151"/>
      <c r="H69" s="151"/>
      <c r="I69" s="74"/>
      <c r="J69" s="144"/>
      <c r="K69" s="271" t="s">
        <v>328</v>
      </c>
      <c r="L69" s="272"/>
      <c r="M69" s="272"/>
      <c r="N69" s="272"/>
      <c r="O69" s="272"/>
      <c r="P69" s="272"/>
      <c r="Q69" s="272"/>
      <c r="R69" s="272"/>
      <c r="S69" s="273"/>
      <c r="T69" s="144"/>
      <c r="U69" s="144"/>
      <c r="V69" s="144"/>
      <c r="W69" s="144"/>
      <c r="X69" s="322" t="s">
        <v>380</v>
      </c>
      <c r="Y69" s="323"/>
      <c r="Z69" s="323"/>
      <c r="AA69" s="323"/>
      <c r="AB69" s="323"/>
      <c r="AC69" s="323"/>
      <c r="AD69" s="323"/>
      <c r="AE69" s="323"/>
      <c r="AF69" s="323"/>
      <c r="AG69" s="323"/>
      <c r="AH69" s="323"/>
      <c r="AI69" s="324"/>
      <c r="AJ69" s="144"/>
      <c r="AK69" s="144"/>
      <c r="AL69" s="144"/>
      <c r="AM69" s="144"/>
      <c r="AN69" s="144"/>
      <c r="AO69" s="144"/>
      <c r="AP69" s="144"/>
      <c r="AQ69" s="144"/>
      <c r="AR69" s="144"/>
      <c r="AS69" s="144"/>
    </row>
    <row r="70" spans="1:45" x14ac:dyDescent="0.2">
      <c r="A70" s="72"/>
      <c r="B70" s="185" t="s">
        <v>168</v>
      </c>
      <c r="C70" s="285" t="s">
        <v>185</v>
      </c>
      <c r="D70" s="285"/>
      <c r="E70" s="285"/>
      <c r="F70" s="285"/>
      <c r="G70" s="285"/>
      <c r="H70" s="285"/>
      <c r="I70" s="74"/>
      <c r="J70" s="144"/>
      <c r="K70" s="271"/>
      <c r="L70" s="272"/>
      <c r="M70" s="272"/>
      <c r="N70" s="272"/>
      <c r="O70" s="272"/>
      <c r="P70" s="272"/>
      <c r="Q70" s="272"/>
      <c r="R70" s="272"/>
      <c r="S70" s="273"/>
      <c r="T70" s="144"/>
      <c r="U70" s="144"/>
      <c r="V70" s="144"/>
      <c r="W70" s="144"/>
      <c r="X70" s="325"/>
      <c r="Y70" s="326"/>
      <c r="Z70" s="326"/>
      <c r="AA70" s="326"/>
      <c r="AB70" s="326"/>
      <c r="AC70" s="326"/>
      <c r="AD70" s="326"/>
      <c r="AE70" s="326"/>
      <c r="AF70" s="326"/>
      <c r="AG70" s="326"/>
      <c r="AH70" s="326"/>
      <c r="AI70" s="327"/>
      <c r="AJ70" s="144"/>
      <c r="AK70" s="144"/>
      <c r="AL70" s="144"/>
      <c r="AM70" s="144"/>
      <c r="AN70" s="144"/>
      <c r="AO70" s="144"/>
      <c r="AP70" s="144"/>
      <c r="AQ70" s="144"/>
      <c r="AR70" s="144"/>
      <c r="AS70" s="144"/>
    </row>
    <row r="71" spans="1:45" x14ac:dyDescent="0.2">
      <c r="A71" s="72"/>
      <c r="B71" s="68"/>
      <c r="C71" s="287"/>
      <c r="D71" s="287"/>
      <c r="E71" s="287"/>
      <c r="F71" s="287"/>
      <c r="G71" s="287"/>
      <c r="H71" s="287"/>
      <c r="I71" s="74"/>
      <c r="J71" s="144"/>
      <c r="K71" s="82"/>
      <c r="L71" s="83"/>
      <c r="M71" s="83"/>
      <c r="N71" s="83"/>
      <c r="O71" s="83"/>
      <c r="P71" s="83"/>
      <c r="Q71" s="83"/>
      <c r="R71" s="83"/>
      <c r="S71" s="84"/>
      <c r="T71" s="144"/>
      <c r="U71" s="144"/>
      <c r="V71" s="144"/>
      <c r="W71" s="144"/>
      <c r="X71" s="325"/>
      <c r="Y71" s="326"/>
      <c r="Z71" s="326"/>
      <c r="AA71" s="326"/>
      <c r="AB71" s="326"/>
      <c r="AC71" s="326"/>
      <c r="AD71" s="326"/>
      <c r="AE71" s="326"/>
      <c r="AF71" s="326"/>
      <c r="AG71" s="326"/>
      <c r="AH71" s="326"/>
      <c r="AI71" s="327"/>
      <c r="AJ71" s="144"/>
      <c r="AK71" s="144"/>
      <c r="AL71" s="144"/>
      <c r="AM71" s="144"/>
      <c r="AN71" s="144"/>
      <c r="AO71" s="144"/>
      <c r="AP71" s="144"/>
      <c r="AQ71" s="144"/>
      <c r="AR71" s="144"/>
      <c r="AS71" s="144"/>
    </row>
    <row r="72" spans="1:45" ht="15" customHeight="1" x14ac:dyDescent="0.2">
      <c r="A72" s="72"/>
      <c r="B72" s="185" t="s">
        <v>164</v>
      </c>
      <c r="C72" s="285" t="s">
        <v>188</v>
      </c>
      <c r="D72" s="285"/>
      <c r="E72" s="285"/>
      <c r="F72" s="285"/>
      <c r="G72" s="285"/>
      <c r="H72" s="285"/>
      <c r="I72" s="74"/>
      <c r="J72" s="144"/>
      <c r="K72" s="144"/>
      <c r="L72" s="144"/>
      <c r="M72" s="144"/>
      <c r="N72" s="144"/>
      <c r="O72" s="144"/>
      <c r="P72" s="144"/>
      <c r="Q72" s="144"/>
      <c r="R72" s="144"/>
      <c r="S72" s="144"/>
      <c r="T72" s="144"/>
      <c r="U72" s="144"/>
      <c r="V72" s="144"/>
      <c r="W72" s="144"/>
      <c r="X72" s="325"/>
      <c r="Y72" s="326"/>
      <c r="Z72" s="326"/>
      <c r="AA72" s="326"/>
      <c r="AB72" s="326"/>
      <c r="AC72" s="326"/>
      <c r="AD72" s="326"/>
      <c r="AE72" s="326"/>
      <c r="AF72" s="326"/>
      <c r="AG72" s="326"/>
      <c r="AH72" s="326"/>
      <c r="AI72" s="327"/>
      <c r="AJ72" s="144"/>
      <c r="AK72" s="144"/>
      <c r="AL72" s="144"/>
      <c r="AM72" s="144"/>
      <c r="AN72" s="144"/>
      <c r="AO72" s="144"/>
      <c r="AP72" s="144"/>
      <c r="AQ72" s="144"/>
      <c r="AR72" s="144"/>
      <c r="AS72" s="144"/>
    </row>
    <row r="73" spans="1:45" x14ac:dyDescent="0.2">
      <c r="A73" s="72"/>
      <c r="B73" s="68"/>
      <c r="C73" s="287"/>
      <c r="D73" s="287"/>
      <c r="E73" s="287"/>
      <c r="F73" s="287"/>
      <c r="G73" s="287"/>
      <c r="H73" s="287"/>
      <c r="I73" s="74"/>
      <c r="J73" s="144"/>
      <c r="K73" s="144"/>
      <c r="L73" s="144"/>
      <c r="M73" s="144"/>
      <c r="N73" s="144"/>
      <c r="O73" s="144"/>
      <c r="P73" s="144"/>
      <c r="Q73" s="144"/>
      <c r="R73" s="144"/>
      <c r="S73" s="144"/>
      <c r="T73" s="144"/>
      <c r="U73" s="144"/>
      <c r="V73" s="144"/>
      <c r="W73" s="144"/>
      <c r="X73" s="325"/>
      <c r="Y73" s="326"/>
      <c r="Z73" s="326"/>
      <c r="AA73" s="326"/>
      <c r="AB73" s="326"/>
      <c r="AC73" s="326"/>
      <c r="AD73" s="326"/>
      <c r="AE73" s="326"/>
      <c r="AF73" s="326"/>
      <c r="AG73" s="326"/>
      <c r="AH73" s="326"/>
      <c r="AI73" s="327"/>
      <c r="AJ73" s="144"/>
      <c r="AK73" s="144"/>
      <c r="AL73" s="144"/>
      <c r="AM73" s="144"/>
      <c r="AN73" s="144"/>
      <c r="AO73" s="144"/>
      <c r="AP73" s="144"/>
      <c r="AQ73" s="144"/>
      <c r="AR73" s="144"/>
      <c r="AS73" s="144"/>
    </row>
    <row r="74" spans="1:45" ht="15" customHeight="1" thickBot="1" x14ac:dyDescent="0.25">
      <c r="A74" s="72"/>
      <c r="B74" s="185" t="s">
        <v>169</v>
      </c>
      <c r="C74" s="151" t="s">
        <v>189</v>
      </c>
      <c r="D74" s="151"/>
      <c r="E74" s="151"/>
      <c r="F74" s="151"/>
      <c r="G74" s="151"/>
      <c r="H74" s="151"/>
      <c r="I74" s="74"/>
      <c r="J74" s="148"/>
      <c r="K74" s="148"/>
      <c r="L74" s="148"/>
      <c r="M74" s="148"/>
      <c r="N74" s="148"/>
      <c r="O74" s="148"/>
      <c r="P74" s="148"/>
      <c r="Q74" s="148"/>
      <c r="R74" s="148"/>
      <c r="S74" s="148"/>
      <c r="T74" s="148"/>
      <c r="U74" s="148"/>
      <c r="V74" s="148"/>
      <c r="W74" s="144"/>
      <c r="X74" s="325"/>
      <c r="Y74" s="326"/>
      <c r="Z74" s="326"/>
      <c r="AA74" s="326"/>
      <c r="AB74" s="326"/>
      <c r="AC74" s="326"/>
      <c r="AD74" s="326"/>
      <c r="AE74" s="326"/>
      <c r="AF74" s="326"/>
      <c r="AG74" s="326"/>
      <c r="AH74" s="326"/>
      <c r="AI74" s="327"/>
      <c r="AJ74" s="144"/>
      <c r="AK74" s="144"/>
      <c r="AL74" s="144"/>
      <c r="AM74" s="144"/>
      <c r="AN74" s="144"/>
      <c r="AO74" s="144"/>
      <c r="AP74" s="144"/>
      <c r="AQ74" s="144"/>
      <c r="AR74" s="144"/>
      <c r="AS74" s="144"/>
    </row>
    <row r="75" spans="1:45" ht="15" customHeight="1" x14ac:dyDescent="0.2">
      <c r="A75" s="72"/>
      <c r="B75" s="185" t="s">
        <v>170</v>
      </c>
      <c r="C75" s="268" t="s">
        <v>318</v>
      </c>
      <c r="D75" s="268"/>
      <c r="E75" s="268"/>
      <c r="F75" s="268"/>
      <c r="G75" s="268"/>
      <c r="H75" s="268"/>
      <c r="I75" s="187"/>
      <c r="J75" s="68"/>
      <c r="K75" s="68"/>
      <c r="L75" s="68"/>
      <c r="M75" s="68"/>
      <c r="N75" s="68"/>
      <c r="O75" s="68"/>
      <c r="P75" s="68"/>
      <c r="Q75" s="68"/>
      <c r="R75" s="68"/>
      <c r="S75" s="68"/>
      <c r="T75" s="68"/>
      <c r="U75" s="68"/>
      <c r="V75" s="74"/>
      <c r="W75" s="144"/>
      <c r="X75" s="325"/>
      <c r="Y75" s="326"/>
      <c r="Z75" s="326"/>
      <c r="AA75" s="326"/>
      <c r="AB75" s="326"/>
      <c r="AC75" s="326"/>
      <c r="AD75" s="326"/>
      <c r="AE75" s="326"/>
      <c r="AF75" s="326"/>
      <c r="AG75" s="326"/>
      <c r="AH75" s="326"/>
      <c r="AI75" s="327"/>
      <c r="AJ75" s="144"/>
      <c r="AK75" s="144"/>
      <c r="AL75" s="144"/>
      <c r="AM75" s="144"/>
      <c r="AN75" s="144"/>
      <c r="AO75" s="144"/>
      <c r="AP75" s="144"/>
      <c r="AQ75" s="144"/>
      <c r="AR75" s="144"/>
      <c r="AS75" s="144"/>
    </row>
    <row r="76" spans="1:45" ht="15" customHeight="1" x14ac:dyDescent="0.2">
      <c r="A76" s="72"/>
      <c r="B76" s="68"/>
      <c r="C76" s="269"/>
      <c r="D76" s="269"/>
      <c r="E76" s="269"/>
      <c r="F76" s="269"/>
      <c r="G76" s="269"/>
      <c r="H76" s="269"/>
      <c r="I76" s="187"/>
      <c r="J76" s="175"/>
      <c r="K76" s="73" t="s">
        <v>181</v>
      </c>
      <c r="L76" s="68"/>
      <c r="M76" s="68"/>
      <c r="N76" s="68"/>
      <c r="O76" s="68"/>
      <c r="P76" s="68"/>
      <c r="Q76" s="68"/>
      <c r="R76" s="68"/>
      <c r="S76" s="68"/>
      <c r="T76" s="68"/>
      <c r="U76" s="68"/>
      <c r="V76" s="74"/>
      <c r="W76" s="144"/>
      <c r="X76" s="325"/>
      <c r="Y76" s="326"/>
      <c r="Z76" s="326"/>
      <c r="AA76" s="326"/>
      <c r="AB76" s="326"/>
      <c r="AC76" s="326"/>
      <c r="AD76" s="326"/>
      <c r="AE76" s="326"/>
      <c r="AF76" s="326"/>
      <c r="AG76" s="326"/>
      <c r="AH76" s="326"/>
      <c r="AI76" s="327"/>
      <c r="AJ76" s="144"/>
      <c r="AK76" s="144"/>
      <c r="AL76" s="144"/>
      <c r="AM76" s="144"/>
      <c r="AN76" s="144"/>
      <c r="AO76" s="144"/>
      <c r="AP76" s="144"/>
      <c r="AQ76" s="144"/>
      <c r="AR76" s="144"/>
      <c r="AS76" s="144"/>
    </row>
    <row r="77" spans="1:45" ht="16" thickBot="1" x14ac:dyDescent="0.25">
      <c r="A77" s="72"/>
      <c r="B77" s="68"/>
      <c r="C77" s="186"/>
      <c r="D77" s="186"/>
      <c r="E77" s="186"/>
      <c r="F77" s="186"/>
      <c r="G77" s="186"/>
      <c r="H77" s="186"/>
      <c r="I77" s="187"/>
      <c r="J77" s="175"/>
      <c r="K77" s="68" t="s">
        <v>40</v>
      </c>
      <c r="L77" s="68"/>
      <c r="M77" s="68"/>
      <c r="N77" s="152">
        <f>0.3</f>
        <v>0.3</v>
      </c>
      <c r="O77" s="68" t="s">
        <v>329</v>
      </c>
      <c r="P77" s="68"/>
      <c r="Q77" s="68"/>
      <c r="R77" s="68"/>
      <c r="S77" s="68"/>
      <c r="T77" s="68"/>
      <c r="U77" s="68"/>
      <c r="V77" s="74"/>
      <c r="W77" s="144"/>
      <c r="X77" s="328"/>
      <c r="Y77" s="329"/>
      <c r="Z77" s="329"/>
      <c r="AA77" s="329"/>
      <c r="AB77" s="329"/>
      <c r="AC77" s="329"/>
      <c r="AD77" s="329"/>
      <c r="AE77" s="329"/>
      <c r="AF77" s="329"/>
      <c r="AG77" s="329"/>
      <c r="AH77" s="329"/>
      <c r="AI77" s="330"/>
      <c r="AJ77" s="144"/>
      <c r="AK77" s="144"/>
      <c r="AL77" s="144"/>
      <c r="AM77" s="144"/>
      <c r="AN77" s="144"/>
      <c r="AO77" s="144"/>
      <c r="AP77" s="144"/>
      <c r="AQ77" s="144"/>
      <c r="AR77" s="144"/>
      <c r="AS77" s="144"/>
    </row>
    <row r="78" spans="1:45" ht="15" customHeight="1" thickBot="1" x14ac:dyDescent="0.25">
      <c r="A78" s="72"/>
      <c r="B78" s="267" t="s">
        <v>76</v>
      </c>
      <c r="C78" s="267"/>
      <c r="D78" s="68"/>
      <c r="E78" s="68"/>
      <c r="F78" s="68"/>
      <c r="G78" s="68"/>
      <c r="H78" s="68"/>
      <c r="I78" s="74"/>
      <c r="J78" s="175"/>
      <c r="K78" s="68" t="s">
        <v>182</v>
      </c>
      <c r="L78" s="68"/>
      <c r="M78" s="68"/>
      <c r="N78" s="152">
        <v>0.36</v>
      </c>
      <c r="O78" s="68" t="s">
        <v>330</v>
      </c>
      <c r="P78" s="68"/>
      <c r="Q78" s="68"/>
      <c r="R78" s="68"/>
      <c r="S78" s="68"/>
      <c r="T78" s="68"/>
      <c r="U78" s="68"/>
      <c r="V78" s="7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row>
    <row r="79" spans="1:45" x14ac:dyDescent="0.2">
      <c r="A79" s="72"/>
      <c r="B79" s="185" t="s">
        <v>40</v>
      </c>
      <c r="C79" s="270" t="s">
        <v>228</v>
      </c>
      <c r="D79" s="270"/>
      <c r="E79" s="270"/>
      <c r="F79" s="270"/>
      <c r="G79" s="270"/>
      <c r="H79" s="270"/>
      <c r="I79" s="187"/>
      <c r="J79" s="175"/>
      <c r="K79" s="68" t="s">
        <v>384</v>
      </c>
      <c r="L79" s="68"/>
      <c r="M79" s="68"/>
      <c r="N79" s="153">
        <v>0.25</v>
      </c>
      <c r="O79" s="68" t="s">
        <v>331</v>
      </c>
      <c r="P79" s="68"/>
      <c r="Q79" s="68"/>
      <c r="R79" s="68"/>
      <c r="S79" s="68"/>
      <c r="T79" s="68"/>
      <c r="U79" s="68"/>
      <c r="V79" s="74"/>
      <c r="W79" s="144"/>
      <c r="X79" s="27"/>
      <c r="Y79" s="28"/>
      <c r="Z79" s="28"/>
      <c r="AA79" s="28"/>
      <c r="AB79" s="28"/>
      <c r="AC79" s="28"/>
      <c r="AD79" s="28"/>
      <c r="AE79" s="28"/>
      <c r="AF79" s="28"/>
      <c r="AG79" s="28"/>
      <c r="AH79" s="28"/>
      <c r="AI79" s="30"/>
      <c r="AJ79" s="144"/>
      <c r="AK79" s="144"/>
      <c r="AL79" s="144"/>
      <c r="AM79" s="144"/>
      <c r="AN79" s="144"/>
      <c r="AO79" s="144"/>
      <c r="AP79" s="144"/>
      <c r="AQ79" s="144"/>
      <c r="AR79" s="144"/>
      <c r="AS79" s="144"/>
    </row>
    <row r="80" spans="1:45" ht="15" customHeight="1" x14ac:dyDescent="0.2">
      <c r="A80" s="72"/>
      <c r="B80" s="68"/>
      <c r="C80" s="270"/>
      <c r="D80" s="270"/>
      <c r="E80" s="270"/>
      <c r="F80" s="270"/>
      <c r="G80" s="270"/>
      <c r="H80" s="270"/>
      <c r="I80" s="187"/>
      <c r="J80" s="175"/>
      <c r="K80" s="68" t="s">
        <v>183</v>
      </c>
      <c r="L80" s="68"/>
      <c r="M80" s="68"/>
      <c r="N80" s="152">
        <f>SUM(N77:N79)</f>
        <v>0.90999999999999992</v>
      </c>
      <c r="O80" s="68"/>
      <c r="P80" s="68"/>
      <c r="Q80" s="68"/>
      <c r="R80" s="68"/>
      <c r="S80" s="68"/>
      <c r="T80" s="68"/>
      <c r="U80" s="68"/>
      <c r="V80" s="74"/>
      <c r="W80" s="144"/>
      <c r="X80" s="31"/>
      <c r="Y80" s="21" t="s">
        <v>352</v>
      </c>
      <c r="Z80" s="32"/>
      <c r="AA80" s="32"/>
      <c r="AB80" s="32"/>
      <c r="AC80" s="32"/>
      <c r="AD80" s="32"/>
      <c r="AE80" s="32"/>
      <c r="AF80" s="32"/>
      <c r="AG80" s="32"/>
      <c r="AH80" s="32"/>
      <c r="AI80" s="34"/>
      <c r="AJ80" s="144"/>
      <c r="AK80" s="144"/>
      <c r="AL80" s="144"/>
      <c r="AM80" s="144"/>
      <c r="AN80" s="144"/>
      <c r="AO80" s="144"/>
      <c r="AP80" s="144"/>
      <c r="AQ80" s="144"/>
      <c r="AR80" s="144"/>
      <c r="AS80" s="144"/>
    </row>
    <row r="81" spans="1:45" ht="15" customHeight="1" x14ac:dyDescent="0.2">
      <c r="A81" s="72"/>
      <c r="B81" s="68"/>
      <c r="C81" s="269"/>
      <c r="D81" s="269"/>
      <c r="E81" s="269"/>
      <c r="F81" s="269"/>
      <c r="G81" s="269"/>
      <c r="H81" s="269"/>
      <c r="I81" s="187"/>
      <c r="J81" s="175"/>
      <c r="K81" s="68"/>
      <c r="L81" s="68"/>
      <c r="M81" s="68"/>
      <c r="N81" s="152"/>
      <c r="O81" s="68"/>
      <c r="P81" s="68"/>
      <c r="Q81" s="68"/>
      <c r="R81" s="68"/>
      <c r="S81" s="68"/>
      <c r="T81" s="68"/>
      <c r="U81" s="68"/>
      <c r="V81" s="74"/>
      <c r="W81" s="144"/>
      <c r="X81" s="31"/>
      <c r="Y81" s="32"/>
      <c r="Z81" s="32"/>
      <c r="AA81" s="32"/>
      <c r="AB81" s="32"/>
      <c r="AC81" s="32"/>
      <c r="AD81" s="32"/>
      <c r="AE81" s="32"/>
      <c r="AF81" s="32"/>
      <c r="AG81" s="32"/>
      <c r="AH81" s="32"/>
      <c r="AI81" s="34"/>
      <c r="AJ81" s="144"/>
      <c r="AK81" s="144"/>
      <c r="AL81" s="144"/>
      <c r="AM81" s="144"/>
      <c r="AN81" s="144"/>
      <c r="AO81" s="144"/>
      <c r="AP81" s="144"/>
      <c r="AQ81" s="144"/>
      <c r="AR81" s="144"/>
      <c r="AS81" s="144"/>
    </row>
    <row r="82" spans="1:45" ht="15" customHeight="1" x14ac:dyDescent="0.2">
      <c r="A82" s="72"/>
      <c r="B82" s="185" t="s">
        <v>171</v>
      </c>
      <c r="C82" s="285" t="s">
        <v>223</v>
      </c>
      <c r="D82" s="285"/>
      <c r="E82" s="285"/>
      <c r="F82" s="285"/>
      <c r="G82" s="285"/>
      <c r="H82" s="285"/>
      <c r="I82" s="190"/>
      <c r="J82" s="175"/>
      <c r="K82" s="68" t="s">
        <v>184</v>
      </c>
      <c r="L82" s="68"/>
      <c r="M82" s="68"/>
      <c r="N82" s="154">
        <f>1-N80</f>
        <v>9.000000000000008E-2</v>
      </c>
      <c r="O82" s="68"/>
      <c r="P82" s="68"/>
      <c r="Q82" s="68"/>
      <c r="R82" s="68"/>
      <c r="S82" s="68"/>
      <c r="T82" s="68"/>
      <c r="U82" s="68"/>
      <c r="V82" s="74"/>
      <c r="W82" s="144"/>
      <c r="X82" s="31"/>
      <c r="Y82" s="32" t="s">
        <v>353</v>
      </c>
      <c r="Z82" s="32"/>
      <c r="AA82" s="32"/>
      <c r="AB82" s="32"/>
      <c r="AC82" s="32"/>
      <c r="AD82" s="32" t="s">
        <v>354</v>
      </c>
      <c r="AE82" s="32"/>
      <c r="AF82" s="32"/>
      <c r="AG82" s="32"/>
      <c r="AH82" s="32"/>
      <c r="AI82" s="34"/>
      <c r="AJ82" s="144"/>
      <c r="AK82" s="144"/>
      <c r="AL82" s="144"/>
      <c r="AM82" s="144"/>
      <c r="AN82" s="144"/>
      <c r="AO82" s="144"/>
      <c r="AP82" s="144"/>
      <c r="AQ82" s="144"/>
      <c r="AR82" s="144"/>
      <c r="AS82" s="144"/>
    </row>
    <row r="83" spans="1:45" ht="16" thickBot="1" x14ac:dyDescent="0.25">
      <c r="A83" s="72"/>
      <c r="B83" s="68"/>
      <c r="C83" s="286"/>
      <c r="D83" s="286"/>
      <c r="E83" s="286"/>
      <c r="F83" s="286"/>
      <c r="G83" s="286"/>
      <c r="H83" s="286"/>
      <c r="I83" s="190"/>
      <c r="J83" s="77"/>
      <c r="K83" s="77"/>
      <c r="L83" s="77"/>
      <c r="M83" s="77"/>
      <c r="N83" s="77"/>
      <c r="O83" s="77"/>
      <c r="P83" s="77"/>
      <c r="Q83" s="77"/>
      <c r="R83" s="77"/>
      <c r="S83" s="77"/>
      <c r="T83" s="77"/>
      <c r="U83" s="77"/>
      <c r="V83" s="78"/>
      <c r="W83" s="144"/>
      <c r="X83" s="31"/>
      <c r="Y83" s="32" t="s">
        <v>361</v>
      </c>
      <c r="Z83" s="32"/>
      <c r="AA83" s="32"/>
      <c r="AB83" s="32"/>
      <c r="AC83" s="32"/>
      <c r="AD83" s="32"/>
      <c r="AE83" s="32"/>
      <c r="AF83" s="32"/>
      <c r="AG83" s="32"/>
      <c r="AH83" s="32"/>
      <c r="AI83" s="34"/>
      <c r="AJ83" s="144"/>
      <c r="AK83" s="144"/>
      <c r="AL83" s="144"/>
      <c r="AM83" s="144"/>
      <c r="AN83" s="144"/>
      <c r="AO83" s="144"/>
      <c r="AP83" s="144"/>
      <c r="AQ83" s="144"/>
      <c r="AR83" s="144"/>
      <c r="AS83" s="144"/>
    </row>
    <row r="84" spans="1:45" x14ac:dyDescent="0.2">
      <c r="A84" s="72"/>
      <c r="B84" s="68"/>
      <c r="C84" s="287"/>
      <c r="D84" s="287"/>
      <c r="E84" s="287"/>
      <c r="F84" s="287"/>
      <c r="G84" s="287"/>
      <c r="H84" s="287"/>
      <c r="I84" s="190"/>
      <c r="J84" s="28"/>
      <c r="K84" s="28"/>
      <c r="L84" s="28"/>
      <c r="M84" s="28"/>
      <c r="N84" s="28"/>
      <c r="O84" s="28"/>
      <c r="P84" s="28"/>
      <c r="Q84" s="28"/>
      <c r="R84" s="28"/>
      <c r="S84" s="28"/>
      <c r="T84" s="28"/>
      <c r="U84" s="28"/>
      <c r="V84" s="30"/>
      <c r="W84" s="144"/>
      <c r="X84" s="31"/>
      <c r="Y84" s="32"/>
      <c r="Z84" s="32"/>
      <c r="AA84" s="32"/>
      <c r="AB84" s="32"/>
      <c r="AC84" s="32"/>
      <c r="AD84" s="32"/>
      <c r="AE84" s="32"/>
      <c r="AF84" s="32"/>
      <c r="AG84" s="32"/>
      <c r="AH84" s="32"/>
      <c r="AI84" s="34"/>
      <c r="AJ84" s="144"/>
      <c r="AK84" s="144"/>
      <c r="AL84" s="144"/>
      <c r="AM84" s="144"/>
      <c r="AN84" s="144"/>
      <c r="AO84" s="144"/>
      <c r="AP84" s="144"/>
      <c r="AQ84" s="144"/>
      <c r="AR84" s="144"/>
      <c r="AS84" s="144"/>
    </row>
    <row r="85" spans="1:45" ht="15" customHeight="1" x14ac:dyDescent="0.2">
      <c r="A85" s="72"/>
      <c r="B85" s="185" t="s">
        <v>172</v>
      </c>
      <c r="C85" s="285" t="s">
        <v>224</v>
      </c>
      <c r="D85" s="285"/>
      <c r="E85" s="285"/>
      <c r="F85" s="285"/>
      <c r="G85" s="285"/>
      <c r="H85" s="285"/>
      <c r="I85" s="190"/>
      <c r="J85" s="32"/>
      <c r="K85" s="32"/>
      <c r="L85" s="32"/>
      <c r="M85" s="32"/>
      <c r="N85" s="32"/>
      <c r="O85" s="32"/>
      <c r="P85" s="32"/>
      <c r="Q85" s="32"/>
      <c r="R85" s="32"/>
      <c r="S85" s="32"/>
      <c r="T85" s="32"/>
      <c r="U85" s="32"/>
      <c r="V85" s="34"/>
      <c r="W85" s="144"/>
      <c r="X85" s="31"/>
      <c r="Y85" s="200" t="s">
        <v>355</v>
      </c>
      <c r="Z85" s="32"/>
      <c r="AA85" s="32"/>
      <c r="AB85" s="32"/>
      <c r="AC85" s="32"/>
      <c r="AD85" s="32"/>
      <c r="AE85" s="32"/>
      <c r="AF85" s="32"/>
      <c r="AG85" s="32"/>
      <c r="AH85" s="32"/>
      <c r="AI85" s="34"/>
      <c r="AJ85" s="144"/>
      <c r="AK85" s="144"/>
      <c r="AL85" s="144"/>
      <c r="AM85" s="144"/>
      <c r="AN85" s="144"/>
      <c r="AO85" s="144"/>
      <c r="AP85" s="144"/>
      <c r="AQ85" s="144"/>
      <c r="AR85" s="144"/>
      <c r="AS85" s="144"/>
    </row>
    <row r="86" spans="1:45" x14ac:dyDescent="0.2">
      <c r="A86" s="72"/>
      <c r="B86" s="68"/>
      <c r="C86" s="286"/>
      <c r="D86" s="286"/>
      <c r="E86" s="286"/>
      <c r="F86" s="286"/>
      <c r="G86" s="286"/>
      <c r="H86" s="286"/>
      <c r="I86" s="190"/>
      <c r="J86" s="32"/>
      <c r="K86" s="32" t="s">
        <v>333</v>
      </c>
      <c r="L86" s="32"/>
      <c r="M86" s="32"/>
      <c r="N86" s="32"/>
      <c r="O86" s="32"/>
      <c r="P86" s="32"/>
      <c r="Q86" s="32"/>
      <c r="R86" s="32"/>
      <c r="S86" s="32"/>
      <c r="T86" s="32"/>
      <c r="U86" s="32"/>
      <c r="V86" s="34"/>
      <c r="W86" s="144"/>
      <c r="X86" s="31"/>
      <c r="Y86" s="22">
        <v>1</v>
      </c>
      <c r="Z86" s="32" t="s">
        <v>364</v>
      </c>
      <c r="AA86" s="32"/>
      <c r="AB86" s="32"/>
      <c r="AC86" s="32"/>
      <c r="AD86" s="32"/>
      <c r="AE86" s="32"/>
      <c r="AF86" s="32"/>
      <c r="AG86" s="32"/>
      <c r="AH86" s="32"/>
      <c r="AI86" s="34"/>
      <c r="AJ86" s="144"/>
      <c r="AK86" s="144"/>
      <c r="AL86" s="144"/>
      <c r="AM86" s="144"/>
      <c r="AN86" s="144"/>
      <c r="AO86" s="144"/>
      <c r="AP86" s="144"/>
      <c r="AQ86" s="144"/>
      <c r="AR86" s="144"/>
      <c r="AS86" s="144"/>
    </row>
    <row r="87" spans="1:45" ht="15" customHeight="1" x14ac:dyDescent="0.2">
      <c r="A87" s="72"/>
      <c r="B87" s="68"/>
      <c r="C87" s="287"/>
      <c r="D87" s="287"/>
      <c r="E87" s="287"/>
      <c r="F87" s="287"/>
      <c r="G87" s="287"/>
      <c r="H87" s="287"/>
      <c r="I87" s="190"/>
      <c r="J87" s="32"/>
      <c r="K87" s="32" t="s">
        <v>332</v>
      </c>
      <c r="L87" s="32"/>
      <c r="M87" s="32"/>
      <c r="N87" s="32"/>
      <c r="O87" s="32"/>
      <c r="P87" s="32"/>
      <c r="Q87" s="32"/>
      <c r="R87" s="32"/>
      <c r="S87" s="32"/>
      <c r="T87" s="32"/>
      <c r="U87" s="32"/>
      <c r="V87" s="34"/>
      <c r="W87" s="144"/>
      <c r="X87" s="31"/>
      <c r="Y87" s="22"/>
      <c r="Z87" s="32" t="s">
        <v>365</v>
      </c>
      <c r="AA87" s="32"/>
      <c r="AB87" s="32"/>
      <c r="AC87" s="32"/>
      <c r="AD87" s="32"/>
      <c r="AE87" s="32"/>
      <c r="AF87" s="32"/>
      <c r="AG87" s="32"/>
      <c r="AH87" s="32"/>
      <c r="AI87" s="34"/>
      <c r="AJ87" s="144"/>
      <c r="AK87" s="144"/>
      <c r="AL87" s="144"/>
      <c r="AM87" s="144"/>
      <c r="AN87" s="144"/>
      <c r="AO87" s="144"/>
      <c r="AP87" s="144"/>
      <c r="AQ87" s="144"/>
      <c r="AR87" s="144"/>
      <c r="AS87" s="144"/>
    </row>
    <row r="88" spans="1:45" x14ac:dyDescent="0.2">
      <c r="A88" s="72"/>
      <c r="B88" s="185" t="s">
        <v>77</v>
      </c>
      <c r="C88" s="285" t="s">
        <v>225</v>
      </c>
      <c r="D88" s="285"/>
      <c r="E88" s="285"/>
      <c r="F88" s="285"/>
      <c r="G88" s="285"/>
      <c r="H88" s="285"/>
      <c r="I88" s="190"/>
      <c r="J88" s="32"/>
      <c r="K88" s="32" t="s">
        <v>335</v>
      </c>
      <c r="L88" s="32"/>
      <c r="M88" s="32"/>
      <c r="N88" s="32"/>
      <c r="O88" s="32"/>
      <c r="P88" s="32"/>
      <c r="Q88" s="32"/>
      <c r="R88" s="32"/>
      <c r="S88" s="32"/>
      <c r="T88" s="32"/>
      <c r="U88" s="32"/>
      <c r="V88" s="34"/>
      <c r="W88" s="144"/>
      <c r="X88" s="31"/>
      <c r="Y88" s="22">
        <v>2</v>
      </c>
      <c r="Z88" s="32" t="s">
        <v>360</v>
      </c>
      <c r="AA88" s="32"/>
      <c r="AB88" s="32"/>
      <c r="AC88" s="32"/>
      <c r="AD88" s="32"/>
      <c r="AE88" s="32"/>
      <c r="AF88" s="32"/>
      <c r="AG88" s="32"/>
      <c r="AH88" s="32"/>
      <c r="AI88" s="34"/>
      <c r="AJ88" s="144"/>
      <c r="AK88" s="144"/>
      <c r="AL88" s="144"/>
      <c r="AM88" s="144"/>
      <c r="AN88" s="144"/>
      <c r="AO88" s="144"/>
      <c r="AP88" s="144"/>
      <c r="AQ88" s="144"/>
      <c r="AR88" s="144"/>
      <c r="AS88" s="144"/>
    </row>
    <row r="89" spans="1:45" x14ac:dyDescent="0.2">
      <c r="A89" s="72"/>
      <c r="B89" s="68"/>
      <c r="C89" s="287"/>
      <c r="D89" s="287"/>
      <c r="E89" s="287"/>
      <c r="F89" s="287"/>
      <c r="G89" s="287"/>
      <c r="H89" s="287"/>
      <c r="I89" s="190"/>
      <c r="J89" s="32"/>
      <c r="L89" s="32"/>
      <c r="M89" s="32"/>
      <c r="N89" s="32"/>
      <c r="O89" s="32"/>
      <c r="P89" s="32"/>
      <c r="Q89" s="32"/>
      <c r="R89" s="32"/>
      <c r="S89" s="32"/>
      <c r="T89" s="32"/>
      <c r="U89" s="32"/>
      <c r="V89" s="34"/>
      <c r="W89" s="144"/>
      <c r="X89" s="31"/>
      <c r="Y89" s="22">
        <v>3</v>
      </c>
      <c r="Z89" s="32" t="s">
        <v>362</v>
      </c>
      <c r="AA89" s="32"/>
      <c r="AB89" s="32"/>
      <c r="AC89" s="32"/>
      <c r="AD89" s="32"/>
      <c r="AE89" s="32"/>
      <c r="AF89" s="32"/>
      <c r="AG89" s="32"/>
      <c r="AH89" s="32"/>
      <c r="AI89" s="34"/>
      <c r="AJ89" s="144"/>
      <c r="AK89" s="144"/>
      <c r="AL89" s="144"/>
      <c r="AM89" s="144"/>
      <c r="AN89" s="144"/>
      <c r="AO89" s="144"/>
      <c r="AP89" s="144"/>
      <c r="AQ89" s="144"/>
      <c r="AR89" s="144"/>
      <c r="AS89" s="144"/>
    </row>
    <row r="90" spans="1:45" ht="15" customHeight="1" x14ac:dyDescent="0.2">
      <c r="A90" s="72"/>
      <c r="B90" s="185" t="s">
        <v>173</v>
      </c>
      <c r="C90" s="285" t="s">
        <v>226</v>
      </c>
      <c r="D90" s="285"/>
      <c r="E90" s="285"/>
      <c r="F90" s="285"/>
      <c r="G90" s="285"/>
      <c r="H90" s="285"/>
      <c r="I90" s="190"/>
      <c r="J90" s="32"/>
      <c r="K90" s="32" t="s">
        <v>370</v>
      </c>
      <c r="L90" s="32"/>
      <c r="M90" s="32"/>
      <c r="N90" s="32"/>
      <c r="O90" s="32"/>
      <c r="P90" s="32"/>
      <c r="Q90" s="32"/>
      <c r="R90" s="32"/>
      <c r="S90" s="32"/>
      <c r="T90" s="32"/>
      <c r="U90" s="32"/>
      <c r="V90" s="34"/>
      <c r="W90" s="144"/>
      <c r="X90" s="31"/>
      <c r="Y90" s="22"/>
      <c r="Z90" s="32" t="s">
        <v>363</v>
      </c>
      <c r="AA90" s="32"/>
      <c r="AB90" s="32"/>
      <c r="AC90" s="32"/>
      <c r="AD90" s="32"/>
      <c r="AE90" s="32"/>
      <c r="AF90" s="32"/>
      <c r="AG90" s="32"/>
      <c r="AH90" s="32"/>
      <c r="AI90" s="34"/>
      <c r="AJ90" s="144"/>
      <c r="AK90" s="144"/>
      <c r="AL90" s="144"/>
      <c r="AM90" s="144"/>
      <c r="AN90" s="144"/>
      <c r="AO90" s="144"/>
      <c r="AP90" s="144"/>
      <c r="AQ90" s="144"/>
      <c r="AR90" s="144"/>
      <c r="AS90" s="144"/>
    </row>
    <row r="91" spans="1:45" x14ac:dyDescent="0.2">
      <c r="A91" s="72"/>
      <c r="B91" s="68"/>
      <c r="C91" s="287"/>
      <c r="D91" s="287"/>
      <c r="E91" s="287"/>
      <c r="F91" s="287"/>
      <c r="G91" s="287"/>
      <c r="H91" s="287"/>
      <c r="I91" s="190"/>
      <c r="J91" s="32"/>
      <c r="K91" s="32" t="s">
        <v>371</v>
      </c>
      <c r="L91" s="32"/>
      <c r="M91" s="32"/>
      <c r="N91" s="32"/>
      <c r="O91" s="32"/>
      <c r="P91" s="32"/>
      <c r="Q91" s="32"/>
      <c r="R91" s="32"/>
      <c r="S91" s="32"/>
      <c r="T91" s="32"/>
      <c r="U91" s="32"/>
      <c r="V91" s="34"/>
      <c r="W91" s="144"/>
      <c r="X91" s="31"/>
      <c r="Y91" s="22">
        <v>4</v>
      </c>
      <c r="Z91" s="32" t="s">
        <v>358</v>
      </c>
      <c r="AA91" s="32"/>
      <c r="AB91" s="32"/>
      <c r="AC91" s="32"/>
      <c r="AD91" s="32"/>
      <c r="AE91" s="32"/>
      <c r="AF91" s="32"/>
      <c r="AG91" s="32"/>
      <c r="AH91" s="32"/>
      <c r="AI91" s="34"/>
      <c r="AJ91" s="144"/>
      <c r="AK91" s="144"/>
      <c r="AL91" s="144"/>
      <c r="AM91" s="144"/>
      <c r="AN91" s="144"/>
      <c r="AO91" s="144"/>
      <c r="AP91" s="144"/>
      <c r="AQ91" s="144"/>
      <c r="AR91" s="144"/>
      <c r="AS91" s="144"/>
    </row>
    <row r="92" spans="1:45" x14ac:dyDescent="0.2">
      <c r="A92" s="72"/>
      <c r="B92" s="185" t="s">
        <v>174</v>
      </c>
      <c r="C92" s="285" t="s">
        <v>227</v>
      </c>
      <c r="D92" s="285"/>
      <c r="E92" s="285"/>
      <c r="F92" s="285"/>
      <c r="G92" s="285"/>
      <c r="H92" s="285"/>
      <c r="I92" s="190"/>
      <c r="J92" s="32"/>
      <c r="K92" s="32" t="s">
        <v>372</v>
      </c>
      <c r="L92" s="32"/>
      <c r="M92" s="32"/>
      <c r="N92" s="32"/>
      <c r="O92" s="32"/>
      <c r="P92" s="32"/>
      <c r="Q92" s="32"/>
      <c r="R92" s="32"/>
      <c r="S92" s="32"/>
      <c r="T92" s="32"/>
      <c r="U92" s="32"/>
      <c r="V92" s="34"/>
      <c r="W92" s="144"/>
      <c r="X92" s="31"/>
      <c r="Y92" s="22">
        <v>5</v>
      </c>
      <c r="Z92" s="32" t="s">
        <v>356</v>
      </c>
      <c r="AA92" s="32"/>
      <c r="AB92" s="32"/>
      <c r="AC92" s="32"/>
      <c r="AD92" s="32"/>
      <c r="AE92" s="32"/>
      <c r="AF92" s="32"/>
      <c r="AG92" s="32"/>
      <c r="AH92" s="32"/>
      <c r="AI92" s="34"/>
      <c r="AJ92" s="144"/>
      <c r="AK92" s="144"/>
      <c r="AL92" s="144"/>
      <c r="AM92" s="144"/>
      <c r="AN92" s="144"/>
      <c r="AO92" s="144"/>
      <c r="AP92" s="144"/>
      <c r="AQ92" s="144"/>
      <c r="AR92" s="144"/>
      <c r="AS92" s="144"/>
    </row>
    <row r="93" spans="1:45" ht="16" thickBot="1" x14ac:dyDescent="0.25">
      <c r="A93" s="72"/>
      <c r="B93" s="68"/>
      <c r="C93" s="287"/>
      <c r="D93" s="287"/>
      <c r="E93" s="287"/>
      <c r="F93" s="287"/>
      <c r="G93" s="287"/>
      <c r="H93" s="287"/>
      <c r="I93" s="190"/>
      <c r="J93" s="32"/>
      <c r="K93" s="32"/>
      <c r="L93" s="32"/>
      <c r="M93" s="32"/>
      <c r="N93" s="32"/>
      <c r="O93" s="32"/>
      <c r="P93" s="32"/>
      <c r="Q93" s="32"/>
      <c r="R93" s="32"/>
      <c r="S93" s="32"/>
      <c r="T93" s="32"/>
      <c r="U93" s="32"/>
      <c r="V93" s="34"/>
      <c r="W93" s="144"/>
      <c r="X93" s="31"/>
      <c r="Y93" s="22">
        <v>6</v>
      </c>
      <c r="Z93" s="32" t="s">
        <v>359</v>
      </c>
      <c r="AA93" s="32"/>
      <c r="AB93" s="32"/>
      <c r="AC93" s="32"/>
      <c r="AD93" s="32"/>
      <c r="AE93" s="32"/>
      <c r="AF93" s="32"/>
      <c r="AG93" s="32"/>
      <c r="AH93" s="32"/>
      <c r="AI93" s="34"/>
      <c r="AJ93" s="144"/>
      <c r="AK93" s="144"/>
      <c r="AL93" s="144"/>
      <c r="AM93" s="144"/>
      <c r="AN93" s="144"/>
      <c r="AO93" s="144"/>
      <c r="AP93" s="144"/>
      <c r="AQ93" s="144"/>
      <c r="AR93" s="144"/>
      <c r="AS93" s="144"/>
    </row>
    <row r="94" spans="1:45" x14ac:dyDescent="0.2">
      <c r="A94" s="72"/>
      <c r="B94" s="185" t="s">
        <v>175</v>
      </c>
      <c r="C94" s="268" t="s">
        <v>222</v>
      </c>
      <c r="D94" s="268"/>
      <c r="E94" s="268"/>
      <c r="F94" s="268"/>
      <c r="G94" s="268"/>
      <c r="H94" s="268"/>
      <c r="I94" s="190"/>
      <c r="J94" s="32"/>
      <c r="K94" s="32"/>
      <c r="L94" s="27"/>
      <c r="M94" s="28"/>
      <c r="N94" s="28"/>
      <c r="O94" s="28"/>
      <c r="P94" s="28"/>
      <c r="Q94" s="28"/>
      <c r="R94" s="28"/>
      <c r="S94" s="28"/>
      <c r="T94" s="30"/>
      <c r="U94" s="32"/>
      <c r="V94" s="34"/>
      <c r="W94" s="144"/>
      <c r="X94" s="31"/>
      <c r="Y94" s="22">
        <v>7</v>
      </c>
      <c r="Z94" s="32" t="s">
        <v>366</v>
      </c>
      <c r="AA94" s="32"/>
      <c r="AB94" s="32"/>
      <c r="AC94" s="32"/>
      <c r="AD94" s="32"/>
      <c r="AE94" s="32"/>
      <c r="AF94" s="32"/>
      <c r="AG94" s="32"/>
      <c r="AH94" s="32"/>
      <c r="AI94" s="34"/>
      <c r="AJ94" s="144"/>
      <c r="AK94" s="144"/>
      <c r="AL94" s="144"/>
      <c r="AM94" s="144"/>
      <c r="AN94" s="144"/>
      <c r="AO94" s="144"/>
      <c r="AP94" s="144"/>
      <c r="AQ94" s="144"/>
      <c r="AR94" s="144"/>
      <c r="AS94" s="144"/>
    </row>
    <row r="95" spans="1:45" x14ac:dyDescent="0.2">
      <c r="A95" s="72"/>
      <c r="B95" s="68"/>
      <c r="C95" s="269"/>
      <c r="D95" s="269"/>
      <c r="E95" s="269"/>
      <c r="F95" s="269"/>
      <c r="G95" s="269"/>
      <c r="H95" s="269"/>
      <c r="I95" s="190"/>
      <c r="J95" s="32"/>
      <c r="K95" s="32"/>
      <c r="L95" s="263" t="s">
        <v>334</v>
      </c>
      <c r="M95" s="264"/>
      <c r="N95" s="264"/>
      <c r="O95" s="264"/>
      <c r="P95" s="264"/>
      <c r="Q95" s="264"/>
      <c r="R95" s="264"/>
      <c r="S95" s="264"/>
      <c r="T95" s="265"/>
      <c r="U95" s="32"/>
      <c r="V95" s="34"/>
      <c r="W95" s="144"/>
      <c r="X95" s="31"/>
      <c r="Y95" s="22">
        <v>8</v>
      </c>
      <c r="Z95" s="32" t="s">
        <v>367</v>
      </c>
      <c r="AA95" s="32"/>
      <c r="AB95" s="32"/>
      <c r="AC95" s="32"/>
      <c r="AD95" s="32"/>
      <c r="AE95" s="32"/>
      <c r="AF95" s="32"/>
      <c r="AG95" s="32"/>
      <c r="AH95" s="32"/>
      <c r="AI95" s="34"/>
      <c r="AJ95" s="144"/>
      <c r="AK95" s="144"/>
      <c r="AL95" s="144"/>
      <c r="AM95" s="144"/>
      <c r="AN95" s="144"/>
      <c r="AO95" s="144"/>
      <c r="AP95" s="144"/>
      <c r="AQ95" s="144"/>
      <c r="AR95" s="144"/>
      <c r="AS95" s="144"/>
    </row>
    <row r="96" spans="1:45" ht="16" thickBot="1" x14ac:dyDescent="0.25">
      <c r="A96" s="72"/>
      <c r="B96" s="185" t="s">
        <v>220</v>
      </c>
      <c r="C96" s="161" t="s">
        <v>221</v>
      </c>
      <c r="D96" s="161"/>
      <c r="E96" s="161"/>
      <c r="F96" s="161"/>
      <c r="G96" s="161"/>
      <c r="H96" s="161"/>
      <c r="I96" s="190"/>
      <c r="J96" s="32"/>
      <c r="K96" s="32"/>
      <c r="L96" s="48"/>
      <c r="M96" s="49"/>
      <c r="N96" s="49"/>
      <c r="O96" s="49"/>
      <c r="P96" s="49"/>
      <c r="Q96" s="49"/>
      <c r="R96" s="49"/>
      <c r="S96" s="49"/>
      <c r="T96" s="52"/>
      <c r="U96" s="32"/>
      <c r="V96" s="34"/>
      <c r="W96" s="144"/>
      <c r="X96" s="31"/>
      <c r="Y96" s="22">
        <v>9</v>
      </c>
      <c r="Z96" s="32" t="s">
        <v>368</v>
      </c>
      <c r="AA96" s="32"/>
      <c r="AB96" s="32"/>
      <c r="AC96" s="32"/>
      <c r="AD96" s="32"/>
      <c r="AE96" s="32"/>
      <c r="AF96" s="32"/>
      <c r="AG96" s="32"/>
      <c r="AH96" s="32"/>
      <c r="AI96" s="34"/>
      <c r="AJ96" s="144"/>
      <c r="AK96" s="144"/>
      <c r="AL96" s="144"/>
      <c r="AM96" s="144"/>
      <c r="AN96" s="144"/>
      <c r="AO96" s="144"/>
      <c r="AP96" s="144"/>
      <c r="AQ96" s="144"/>
      <c r="AR96" s="144"/>
      <c r="AS96" s="144"/>
    </row>
    <row r="97" spans="1:45" ht="15" customHeight="1" x14ac:dyDescent="0.2">
      <c r="A97" s="72"/>
      <c r="B97" s="185"/>
      <c r="C97" s="185"/>
      <c r="D97" s="185"/>
      <c r="E97" s="185"/>
      <c r="F97" s="185"/>
      <c r="G97" s="185"/>
      <c r="H97" s="185"/>
      <c r="I97" s="187"/>
      <c r="J97" s="32"/>
      <c r="K97" s="32"/>
      <c r="L97" s="32"/>
      <c r="M97" s="32"/>
      <c r="N97" s="32"/>
      <c r="O97" s="32"/>
      <c r="P97" s="32"/>
      <c r="Q97" s="32"/>
      <c r="R97" s="32"/>
      <c r="S97" s="32"/>
      <c r="T97" s="32"/>
      <c r="U97" s="32"/>
      <c r="V97" s="34"/>
      <c r="W97" s="144"/>
      <c r="X97" s="31"/>
      <c r="Y97" s="32"/>
      <c r="Z97" s="32" t="s">
        <v>369</v>
      </c>
      <c r="AA97" s="32"/>
      <c r="AB97" s="32"/>
      <c r="AC97" s="32"/>
      <c r="AD97" s="32"/>
      <c r="AE97" s="32"/>
      <c r="AF97" s="32"/>
      <c r="AG97" s="32"/>
      <c r="AH97" s="32"/>
      <c r="AI97" s="34"/>
      <c r="AJ97" s="144"/>
      <c r="AK97" s="144"/>
      <c r="AL97" s="144"/>
      <c r="AM97" s="144"/>
      <c r="AN97" s="144"/>
      <c r="AO97" s="144"/>
      <c r="AP97" s="144"/>
      <c r="AQ97" s="144"/>
      <c r="AR97" s="144"/>
      <c r="AS97" s="144"/>
    </row>
    <row r="98" spans="1:45" ht="16" thickBot="1" x14ac:dyDescent="0.25">
      <c r="A98" s="72"/>
      <c r="B98" s="68"/>
      <c r="C98" s="68"/>
      <c r="D98" s="68"/>
      <c r="E98" s="68"/>
      <c r="F98" s="68"/>
      <c r="G98" s="68"/>
      <c r="H98" s="68"/>
      <c r="I98" s="187"/>
      <c r="J98" s="49"/>
      <c r="K98" s="49"/>
      <c r="L98" s="49"/>
      <c r="M98" s="49"/>
      <c r="N98" s="49"/>
      <c r="O98" s="49"/>
      <c r="P98" s="49"/>
      <c r="Q98" s="49"/>
      <c r="R98" s="49"/>
      <c r="S98" s="49"/>
      <c r="T98" s="49"/>
      <c r="U98" s="49"/>
      <c r="V98" s="52"/>
      <c r="W98" s="144"/>
      <c r="X98" s="31"/>
      <c r="Y98" s="22">
        <v>10</v>
      </c>
      <c r="Z98" s="32" t="s">
        <v>357</v>
      </c>
      <c r="AA98" s="32"/>
      <c r="AB98" s="32"/>
      <c r="AC98" s="32"/>
      <c r="AD98" s="32"/>
      <c r="AE98" s="32"/>
      <c r="AF98" s="32"/>
      <c r="AG98" s="32"/>
      <c r="AH98" s="32"/>
      <c r="AI98" s="34"/>
      <c r="AJ98" s="144"/>
      <c r="AK98" s="144"/>
      <c r="AL98" s="144"/>
      <c r="AM98" s="144"/>
      <c r="AN98" s="144"/>
      <c r="AO98" s="144"/>
      <c r="AP98" s="144"/>
      <c r="AQ98" s="144"/>
      <c r="AR98" s="144"/>
      <c r="AS98" s="144"/>
    </row>
    <row r="99" spans="1:45" x14ac:dyDescent="0.2">
      <c r="A99" s="72"/>
      <c r="B99" s="68"/>
      <c r="C99" s="68"/>
      <c r="D99" s="68"/>
      <c r="E99" s="68"/>
      <c r="F99" s="68"/>
      <c r="G99" s="68"/>
      <c r="H99" s="68"/>
      <c r="I99" s="187"/>
      <c r="J99" s="144"/>
      <c r="K99" s="144"/>
      <c r="L99" s="144"/>
      <c r="M99" s="144"/>
      <c r="N99" s="144"/>
      <c r="O99" s="144"/>
      <c r="P99" s="144"/>
      <c r="Q99" s="144"/>
      <c r="R99" s="144"/>
      <c r="S99" s="144"/>
      <c r="T99" s="144"/>
      <c r="U99" s="144"/>
      <c r="V99" s="144"/>
      <c r="W99" s="144"/>
      <c r="X99" s="31"/>
      <c r="Y99" s="22"/>
      <c r="Z99" s="32"/>
      <c r="AA99" s="32"/>
      <c r="AB99" s="32"/>
      <c r="AC99" s="32"/>
      <c r="AD99" s="32"/>
      <c r="AE99" s="32"/>
      <c r="AF99" s="32"/>
      <c r="AG99" s="32"/>
      <c r="AH99" s="32"/>
      <c r="AI99" s="34"/>
      <c r="AJ99" s="144"/>
      <c r="AK99" s="144"/>
      <c r="AL99" s="144"/>
      <c r="AM99" s="144"/>
      <c r="AN99" s="144"/>
      <c r="AO99" s="144"/>
      <c r="AP99" s="144"/>
      <c r="AQ99" s="144"/>
      <c r="AR99" s="144"/>
      <c r="AS99" s="144"/>
    </row>
    <row r="100" spans="1:45" x14ac:dyDescent="0.2">
      <c r="A100" s="72"/>
      <c r="B100" s="68"/>
      <c r="C100" s="68"/>
      <c r="D100" s="68"/>
      <c r="E100" s="68"/>
      <c r="F100" s="68"/>
      <c r="G100" s="68"/>
      <c r="H100" s="68"/>
      <c r="I100" s="187"/>
      <c r="J100" s="144"/>
      <c r="K100" s="144"/>
      <c r="L100" s="144"/>
      <c r="M100" s="144"/>
      <c r="N100" s="144"/>
      <c r="O100" s="144"/>
      <c r="P100" s="144"/>
      <c r="Q100" s="144"/>
      <c r="R100" s="144"/>
      <c r="S100" s="144"/>
      <c r="T100" s="144"/>
      <c r="U100" s="144"/>
      <c r="V100" s="144"/>
      <c r="W100" s="144"/>
      <c r="X100" s="31"/>
      <c r="Y100" s="22"/>
      <c r="Z100" s="32"/>
      <c r="AA100" s="32"/>
      <c r="AB100" s="32"/>
      <c r="AC100" s="32"/>
      <c r="AD100" s="32"/>
      <c r="AE100" s="32"/>
      <c r="AF100" s="32"/>
      <c r="AG100" s="32"/>
      <c r="AH100" s="32"/>
      <c r="AI100" s="34"/>
      <c r="AJ100" s="144"/>
      <c r="AK100" s="144"/>
      <c r="AL100" s="144"/>
      <c r="AM100" s="144"/>
      <c r="AN100" s="144"/>
      <c r="AO100" s="144"/>
      <c r="AP100" s="144"/>
      <c r="AQ100" s="144"/>
      <c r="AR100" s="144"/>
      <c r="AS100" s="144"/>
    </row>
    <row r="101" spans="1:45" ht="16" thickBot="1" x14ac:dyDescent="0.25">
      <c r="A101" s="76"/>
      <c r="B101" s="77"/>
      <c r="C101" s="77"/>
      <c r="D101" s="77"/>
      <c r="E101" s="77"/>
      <c r="F101" s="77"/>
      <c r="G101" s="77"/>
      <c r="H101" s="77"/>
      <c r="I101" s="78"/>
      <c r="J101" s="144"/>
      <c r="K101" s="144"/>
      <c r="L101" s="144"/>
      <c r="M101" s="144"/>
      <c r="N101" s="144"/>
      <c r="O101" s="144"/>
      <c r="P101" s="144"/>
      <c r="Q101" s="144"/>
      <c r="R101" s="144"/>
      <c r="S101" s="144"/>
      <c r="T101" s="144"/>
      <c r="U101" s="144"/>
      <c r="V101" s="144"/>
      <c r="W101" s="144"/>
      <c r="X101" s="48"/>
      <c r="Y101" s="50"/>
      <c r="Z101" s="49"/>
      <c r="AA101" s="49"/>
      <c r="AB101" s="49"/>
      <c r="AC101" s="49"/>
      <c r="AD101" s="49"/>
      <c r="AE101" s="49"/>
      <c r="AF101" s="49"/>
      <c r="AG101" s="49"/>
      <c r="AH101" s="49"/>
      <c r="AI101" s="52"/>
      <c r="AJ101" s="144"/>
      <c r="AK101" s="144"/>
      <c r="AL101" s="144"/>
      <c r="AM101" s="144"/>
      <c r="AN101" s="144"/>
      <c r="AO101" s="144"/>
      <c r="AP101" s="144"/>
      <c r="AQ101" s="144"/>
      <c r="AR101" s="144"/>
      <c r="AS101" s="144"/>
    </row>
    <row r="102" spans="1:45" x14ac:dyDescent="0.2">
      <c r="A102" s="144"/>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row>
    <row r="103" spans="1:45" x14ac:dyDescent="0.2">
      <c r="A103" s="144"/>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row>
    <row r="104" spans="1:45" x14ac:dyDescent="0.2">
      <c r="A104" s="144"/>
      <c r="B104" s="144"/>
      <c r="C104" s="144"/>
      <c r="D104" s="144"/>
      <c r="E104" s="144"/>
      <c r="F104" s="144"/>
      <c r="G104" s="144"/>
      <c r="H104" s="144"/>
      <c r="I104" s="144"/>
      <c r="J104" s="144"/>
      <c r="K104" s="144"/>
      <c r="L104" s="144"/>
      <c r="M104" s="144"/>
      <c r="N104" s="144"/>
      <c r="O104" s="144"/>
      <c r="P104" s="144"/>
      <c r="Q104" s="144"/>
      <c r="R104" s="144"/>
      <c r="S104" s="144"/>
      <c r="T104" s="144"/>
      <c r="U104" s="144"/>
      <c r="V104" s="144"/>
      <c r="W104" s="144"/>
      <c r="X104" s="144"/>
      <c r="Y104" s="144"/>
      <c r="Z104" s="144"/>
      <c r="AA104" s="144"/>
      <c r="AB104" s="144"/>
      <c r="AC104" s="144"/>
      <c r="AD104" s="144"/>
      <c r="AE104" s="144"/>
      <c r="AF104" s="144"/>
      <c r="AG104" s="144"/>
      <c r="AH104" s="144"/>
      <c r="AI104" s="144"/>
      <c r="AJ104" s="144"/>
      <c r="AK104" s="144"/>
      <c r="AL104" s="144"/>
      <c r="AM104" s="144"/>
      <c r="AN104" s="144"/>
      <c r="AO104" s="144"/>
      <c r="AP104" s="144"/>
      <c r="AQ104" s="144"/>
      <c r="AR104" s="144"/>
      <c r="AS104" s="144"/>
    </row>
    <row r="105" spans="1:45" x14ac:dyDescent="0.2">
      <c r="A105" s="144"/>
      <c r="B105" s="144"/>
      <c r="C105" s="144"/>
      <c r="D105" s="144"/>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row>
    <row r="106" spans="1:45" x14ac:dyDescent="0.2">
      <c r="A106" s="144"/>
      <c r="B106" s="144"/>
      <c r="C106" s="144"/>
      <c r="D106" s="144"/>
      <c r="E106" s="144"/>
      <c r="F106" s="144"/>
      <c r="G106" s="144"/>
      <c r="H106" s="144"/>
      <c r="I106" s="144"/>
      <c r="J106" s="144"/>
      <c r="K106" s="144"/>
      <c r="L106" s="144"/>
      <c r="M106" s="144"/>
      <c r="N106" s="144"/>
      <c r="O106" s="144"/>
      <c r="P106" s="144"/>
      <c r="Q106" s="144"/>
      <c r="R106" s="144"/>
      <c r="S106" s="144"/>
      <c r="T106" s="144"/>
      <c r="U106" s="144"/>
      <c r="V106" s="144"/>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row>
    <row r="107" spans="1:45" x14ac:dyDescent="0.2">
      <c r="A107" s="144"/>
      <c r="B107" s="144"/>
      <c r="C107" s="144"/>
      <c r="D107" s="144"/>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c r="AG107" s="144"/>
      <c r="AH107" s="144"/>
      <c r="AI107" s="144"/>
      <c r="AJ107" s="144"/>
      <c r="AK107" s="144"/>
      <c r="AL107" s="144"/>
      <c r="AM107" s="144"/>
      <c r="AN107" s="144"/>
      <c r="AO107" s="144"/>
      <c r="AP107" s="144"/>
      <c r="AQ107" s="144"/>
      <c r="AR107" s="144"/>
      <c r="AS107" s="144"/>
    </row>
    <row r="108" spans="1:45" x14ac:dyDescent="0.2">
      <c r="A108" s="144"/>
      <c r="B108" s="144"/>
      <c r="C108" s="144"/>
      <c r="D108" s="144"/>
      <c r="E108" s="144"/>
      <c r="F108" s="144"/>
      <c r="G108" s="144"/>
      <c r="H108" s="144"/>
      <c r="I108" s="144"/>
      <c r="J108" s="144"/>
      <c r="K108" s="144"/>
      <c r="L108" s="144"/>
      <c r="M108" s="144"/>
      <c r="N108" s="144"/>
      <c r="O108" s="144"/>
      <c r="P108" s="144"/>
      <c r="Q108" s="144"/>
      <c r="R108" s="144"/>
      <c r="S108" s="144"/>
      <c r="T108" s="144"/>
      <c r="U108" s="144"/>
      <c r="V108" s="144"/>
      <c r="W108" s="144"/>
      <c r="X108" s="144"/>
      <c r="Y108" s="144"/>
      <c r="Z108" s="144"/>
      <c r="AA108" s="144"/>
      <c r="AB108" s="144"/>
      <c r="AC108" s="144"/>
      <c r="AD108" s="144"/>
      <c r="AE108" s="144"/>
      <c r="AF108" s="144"/>
      <c r="AG108" s="144"/>
      <c r="AH108" s="144"/>
      <c r="AI108" s="144"/>
      <c r="AJ108" s="144"/>
      <c r="AK108" s="144"/>
      <c r="AL108" s="144"/>
      <c r="AM108" s="144"/>
      <c r="AN108" s="144"/>
      <c r="AO108" s="144"/>
      <c r="AP108" s="144"/>
      <c r="AQ108" s="144"/>
      <c r="AR108" s="144"/>
      <c r="AS108" s="144"/>
    </row>
    <row r="109" spans="1:45" x14ac:dyDescent="0.2">
      <c r="A109" s="144"/>
      <c r="B109" s="144"/>
      <c r="C109" s="144"/>
      <c r="D109" s="144"/>
      <c r="E109" s="144"/>
      <c r="F109" s="144"/>
      <c r="G109" s="144"/>
      <c r="H109" s="144"/>
      <c r="I109" s="144"/>
      <c r="J109" s="144"/>
      <c r="K109" s="144"/>
      <c r="L109" s="144"/>
      <c r="M109" s="144"/>
      <c r="N109" s="144"/>
      <c r="O109" s="144"/>
      <c r="P109" s="144"/>
      <c r="Q109" s="144"/>
      <c r="R109" s="144"/>
      <c r="S109" s="144"/>
      <c r="T109" s="144"/>
      <c r="U109" s="144"/>
      <c r="V109" s="144"/>
      <c r="W109" s="144"/>
      <c r="X109" s="144"/>
      <c r="Y109" s="144"/>
      <c r="Z109" s="144"/>
      <c r="AA109" s="144"/>
      <c r="AB109" s="144"/>
      <c r="AC109" s="144"/>
      <c r="AD109" s="144"/>
      <c r="AE109" s="144"/>
      <c r="AF109" s="144"/>
      <c r="AG109" s="144"/>
      <c r="AH109" s="144"/>
      <c r="AI109" s="144"/>
      <c r="AJ109" s="144"/>
      <c r="AK109" s="144"/>
      <c r="AL109" s="144"/>
      <c r="AM109" s="144"/>
      <c r="AN109" s="144"/>
      <c r="AO109" s="144"/>
      <c r="AP109" s="144"/>
      <c r="AQ109" s="144"/>
      <c r="AR109" s="144"/>
      <c r="AS109" s="144"/>
    </row>
    <row r="110" spans="1:45" x14ac:dyDescent="0.2">
      <c r="A110" s="144"/>
      <c r="B110" s="144"/>
      <c r="C110" s="144"/>
      <c r="D110" s="144"/>
      <c r="E110" s="144"/>
      <c r="F110" s="144"/>
      <c r="G110" s="144"/>
      <c r="H110" s="144"/>
      <c r="I110" s="144"/>
      <c r="J110" s="144"/>
      <c r="K110" s="144"/>
      <c r="L110" s="144"/>
      <c r="M110" s="144"/>
      <c r="N110" s="144"/>
      <c r="O110" s="144"/>
      <c r="P110" s="144"/>
      <c r="Q110" s="144"/>
      <c r="R110" s="144"/>
      <c r="S110" s="144"/>
      <c r="T110" s="144"/>
      <c r="U110" s="144"/>
      <c r="V110" s="144"/>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row>
    <row r="111" spans="1:45" x14ac:dyDescent="0.2">
      <c r="A111" s="144"/>
      <c r="B111" s="144"/>
      <c r="C111" s="144"/>
      <c r="D111" s="144"/>
      <c r="E111" s="144"/>
      <c r="F111" s="144"/>
      <c r="G111" s="144"/>
      <c r="H111" s="144"/>
      <c r="I111" s="144"/>
      <c r="J111" s="144"/>
      <c r="K111" s="144"/>
      <c r="L111" s="144"/>
      <c r="M111" s="144"/>
      <c r="N111" s="144"/>
      <c r="O111" s="144"/>
      <c r="P111" s="144"/>
      <c r="Q111" s="144"/>
      <c r="R111" s="144"/>
      <c r="S111" s="144"/>
      <c r="T111" s="144"/>
      <c r="U111" s="144"/>
      <c r="V111" s="144"/>
      <c r="W111" s="144"/>
      <c r="X111" s="144"/>
      <c r="Y111" s="144"/>
      <c r="Z111" s="144"/>
      <c r="AA111" s="144"/>
      <c r="AB111" s="144"/>
      <c r="AC111" s="144"/>
      <c r="AD111" s="144"/>
      <c r="AE111" s="144"/>
      <c r="AF111" s="144"/>
      <c r="AG111" s="144"/>
      <c r="AH111" s="144"/>
      <c r="AI111" s="144"/>
      <c r="AJ111" s="144"/>
      <c r="AK111" s="144"/>
      <c r="AL111" s="144"/>
      <c r="AM111" s="144"/>
      <c r="AN111" s="144"/>
      <c r="AO111" s="144"/>
      <c r="AP111" s="144"/>
      <c r="AQ111" s="144"/>
      <c r="AR111" s="144"/>
      <c r="AS111" s="144"/>
    </row>
    <row r="112" spans="1:45" x14ac:dyDescent="0.2">
      <c r="A112" s="144"/>
      <c r="B112" s="144"/>
      <c r="C112" s="144"/>
      <c r="D112" s="144"/>
      <c r="E112" s="144"/>
      <c r="F112" s="144"/>
      <c r="G112" s="144"/>
      <c r="H112" s="144"/>
      <c r="I112" s="144"/>
      <c r="J112" s="144"/>
      <c r="K112" s="144"/>
      <c r="L112" s="144"/>
      <c r="M112" s="144"/>
      <c r="N112" s="144"/>
      <c r="O112" s="144"/>
      <c r="P112" s="144"/>
      <c r="Q112" s="144"/>
      <c r="R112" s="144"/>
      <c r="S112" s="144"/>
      <c r="T112" s="144"/>
      <c r="U112" s="144"/>
      <c r="V112" s="144"/>
      <c r="W112" s="144"/>
      <c r="X112" s="144"/>
      <c r="Y112" s="144"/>
      <c r="Z112" s="144"/>
      <c r="AA112" s="144"/>
      <c r="AB112" s="144"/>
      <c r="AC112" s="144"/>
      <c r="AD112" s="144"/>
      <c r="AE112" s="144"/>
      <c r="AF112" s="144"/>
      <c r="AG112" s="144"/>
      <c r="AH112" s="144"/>
      <c r="AI112" s="144"/>
      <c r="AJ112" s="144"/>
      <c r="AK112" s="144"/>
      <c r="AL112" s="144"/>
      <c r="AM112" s="144"/>
      <c r="AN112" s="144"/>
      <c r="AO112" s="144"/>
      <c r="AP112" s="144"/>
      <c r="AQ112" s="144"/>
      <c r="AR112" s="144"/>
      <c r="AS112" s="144"/>
    </row>
    <row r="113" spans="1:45" x14ac:dyDescent="0.2">
      <c r="A113" s="144"/>
      <c r="B113" s="144"/>
      <c r="C113" s="144"/>
      <c r="D113" s="144"/>
      <c r="E113" s="144"/>
      <c r="F113" s="144"/>
      <c r="G113" s="144"/>
      <c r="H113" s="144"/>
      <c r="I113" s="144"/>
      <c r="J113" s="144"/>
      <c r="K113" s="144"/>
      <c r="L113" s="144"/>
      <c r="M113" s="144"/>
      <c r="N113" s="144"/>
      <c r="O113" s="144"/>
      <c r="P113" s="144"/>
      <c r="Q113" s="144"/>
      <c r="R113" s="144"/>
      <c r="S113" s="144"/>
      <c r="T113" s="144"/>
      <c r="U113" s="144"/>
      <c r="V113" s="144"/>
      <c r="W113" s="144"/>
      <c r="X113" s="144"/>
      <c r="Y113" s="144"/>
      <c r="Z113" s="144"/>
      <c r="AA113" s="144"/>
      <c r="AB113" s="144"/>
      <c r="AC113" s="144"/>
      <c r="AD113" s="144"/>
      <c r="AE113" s="144"/>
      <c r="AF113" s="144"/>
      <c r="AG113" s="144"/>
      <c r="AH113" s="144"/>
      <c r="AI113" s="144"/>
      <c r="AJ113" s="144"/>
      <c r="AK113" s="144"/>
      <c r="AL113" s="144"/>
      <c r="AM113" s="144"/>
      <c r="AN113" s="144"/>
      <c r="AO113" s="144"/>
      <c r="AP113" s="144"/>
      <c r="AQ113" s="144"/>
      <c r="AR113" s="144"/>
      <c r="AS113" s="144"/>
    </row>
  </sheetData>
  <mergeCells count="48">
    <mergeCell ref="B1:T1"/>
    <mergeCell ref="X69:AI77"/>
    <mergeCell ref="AK4:AN5"/>
    <mergeCell ref="AK6:AK7"/>
    <mergeCell ref="C17:H17"/>
    <mergeCell ref="C18:H18"/>
    <mergeCell ref="C72:H73"/>
    <mergeCell ref="S2:S3"/>
    <mergeCell ref="T2:V3"/>
    <mergeCell ref="B2:O3"/>
    <mergeCell ref="C70:H71"/>
    <mergeCell ref="B37:I39"/>
    <mergeCell ref="B49:I50"/>
    <mergeCell ref="C41:G41"/>
    <mergeCell ref="A51:C52"/>
    <mergeCell ref="C31:H31"/>
    <mergeCell ref="B42:I42"/>
    <mergeCell ref="K28:S29"/>
    <mergeCell ref="B43:I43"/>
    <mergeCell ref="B33:I33"/>
    <mergeCell ref="C34:H34"/>
    <mergeCell ref="C94:H95"/>
    <mergeCell ref="C85:H87"/>
    <mergeCell ref="C88:H89"/>
    <mergeCell ref="C90:H91"/>
    <mergeCell ref="C92:H93"/>
    <mergeCell ref="C32:H32"/>
    <mergeCell ref="C79:H81"/>
    <mergeCell ref="C82:H84"/>
    <mergeCell ref="B53:C53"/>
    <mergeCell ref="B62:C62"/>
    <mergeCell ref="C64:H68"/>
    <mergeCell ref="W2:Z3"/>
    <mergeCell ref="L95:T95"/>
    <mergeCell ref="O7:P7"/>
    <mergeCell ref="B78:C78"/>
    <mergeCell ref="C75:H76"/>
    <mergeCell ref="C58:H60"/>
    <mergeCell ref="K65:S65"/>
    <mergeCell ref="K66:S66"/>
    <mergeCell ref="K68:S68"/>
    <mergeCell ref="K69:S69"/>
    <mergeCell ref="K70:S70"/>
    <mergeCell ref="K64:S64"/>
    <mergeCell ref="K67:S67"/>
    <mergeCell ref="L44:R52"/>
    <mergeCell ref="L35:R42"/>
    <mergeCell ref="C9:C11"/>
  </mergeCells>
  <hyperlinks>
    <hyperlink ref="T2" r:id="rId1" xr:uid="{00000000-0004-0000-0100-000000000000}"/>
    <hyperlink ref="C18:H18" location="Calculator!F17" display="this is YOUR workbook. Start with cell F17 in the Calculator Tab." xr:uid="{00000000-0004-0000-0100-000001000000}"/>
    <hyperlink ref="B49:I50" location="Instructions!K76" display="To see how these numbers all fit into the big picture, see cell K78 below." xr:uid="{00000000-0004-0000-0100-000002000000}"/>
    <hyperlink ref="AE7" location="Instructions!U55" display="Cell U55" xr:uid="{00000000-0004-0000-0100-000003000000}"/>
    <hyperlink ref="O7:P7" location="Instructions!A51" display=" the Glossary here" xr:uid="{00000000-0004-0000-0100-000004000000}"/>
    <hyperlink ref="AK33" location="'Unit Converter'!A1" display="Food units: Unit Converter tab"/>
  </hyperlinks>
  <printOptions horizontalCentered="1"/>
  <pageMargins left="0.4" right="0.4" top="0.5" bottom="0.6" header="0.3" footer="0.3"/>
  <pageSetup paperSize="1" scale="50" orientation="landscape"/>
  <headerFooter>
    <oddFooter>&amp;L&amp;8Menu Pricing Calculator v6.5.2_2026-10-03  |  © 2024–2026 Tables of Content, LLC&amp;R&amp;8&amp;A  |  Page &amp;P of &amp;N</oddFooter>
  </headerFooter>
  <rowBreaks count="1" manualBreakCount="1">
    <brk id="50" max="16383" man="1"/>
  </rowBreaks>
  <colBreaks count="1" manualBreakCount="1">
    <brk id="20"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499984740745262"/>
    <pageSetUpPr fitToPage="1"/>
  </sheetPr>
  <dimension ref="A1:Y92"/>
  <sheetViews>
    <sheetView zoomScale="110" zoomScaleNormal="110" workbookViewId="0">
      <selection activeCell="I2" sqref="I2"/>
    </sheetView>
  </sheetViews>
  <sheetFormatPr baseColWidth="10" defaultColWidth="9.1640625" defaultRowHeight="15" x14ac:dyDescent="0.2"/>
  <cols>
    <col min="1" max="1" width="6.33203125" customWidth="1"/>
    <col min="2" max="2" width="9.83203125" customWidth="1"/>
    <col min="3" max="3" width="10.5" customWidth="1"/>
    <col min="4" max="4" width="10.1640625" customWidth="1"/>
    <col min="8" max="8" width="4.5" customWidth="1"/>
    <col min="9" max="9" width="5.1640625" customWidth="1"/>
    <col min="11" max="11" width="24.33203125" customWidth="1"/>
    <col min="12" max="13" width="12.33203125" style="2" customWidth="1"/>
    <col min="14" max="14" width="11.5" style="2" customWidth="1"/>
    <col min="15" max="15" width="5" customWidth="1"/>
    <col min="16" max="16" width="23" customWidth="1"/>
    <col min="17" max="17" width="12.6640625" style="2" customWidth="1"/>
    <col min="18" max="18" width="11.5" style="2" customWidth="1"/>
    <col min="19" max="19" width="19" style="2" customWidth="1"/>
    <col min="20" max="20" width="11.6640625" style="2" customWidth="1"/>
    <col min="21" max="21" width="14" style="2" customWidth="1"/>
    <col min="22" max="22" width="13.5" style="239" customWidth="1"/>
    <col min="23" max="23" width="4.5" customWidth="1"/>
  </cols>
  <sheetData>
    <row r="1" spans="1:25" ht="16" thickBot="1" x14ac:dyDescent="0.25">
      <c r="A1" s="32"/>
      <c r="B1" s="32"/>
      <c r="C1" s="32"/>
      <c r="D1" s="32"/>
      <c r="E1" s="32"/>
      <c r="F1" s="32"/>
      <c r="G1" s="32"/>
      <c r="H1" s="32"/>
      <c r="I1" s="32"/>
      <c r="J1" s="32"/>
      <c r="K1" s="32"/>
      <c r="L1" s="22"/>
      <c r="M1" s="22"/>
      <c r="N1" s="22"/>
      <c r="O1" s="32"/>
      <c r="P1" s="32"/>
      <c r="Q1" s="22"/>
      <c r="R1" s="22"/>
      <c r="S1" s="22"/>
      <c r="T1" s="22"/>
      <c r="U1" s="22"/>
      <c r="V1" s="205"/>
      <c r="W1" s="32"/>
      <c r="X1" s="32"/>
      <c r="Y1" s="32"/>
    </row>
    <row r="2" spans="1:25" ht="16" thickBot="1" x14ac:dyDescent="0.25">
      <c r="A2" s="32"/>
      <c r="B2" s="32"/>
      <c r="C2" s="32"/>
      <c r="D2" s="32"/>
      <c r="E2" s="32"/>
      <c r="F2" s="32"/>
      <c r="G2" s="32"/>
      <c r="H2" s="32"/>
      <c r="I2" s="3" t="s">
        <v>343</v>
      </c>
      <c r="J2" s="4"/>
      <c r="K2" s="4"/>
      <c r="L2" s="5"/>
      <c r="M2" s="5"/>
      <c r="N2" s="5"/>
      <c r="O2" s="4"/>
      <c r="P2" s="4"/>
      <c r="Q2" s="5"/>
      <c r="R2" s="5"/>
      <c r="S2" s="5"/>
      <c r="T2" s="5"/>
      <c r="U2" s="5"/>
      <c r="V2" s="206"/>
      <c r="W2" s="7"/>
      <c r="X2" s="32"/>
      <c r="Y2" s="32"/>
    </row>
    <row r="3" spans="1:25" x14ac:dyDescent="0.2">
      <c r="A3" s="32"/>
      <c r="B3" s="32"/>
      <c r="C3" s="32"/>
      <c r="D3" s="32"/>
      <c r="E3" s="32"/>
      <c r="F3" s="32"/>
      <c r="G3" s="32"/>
      <c r="H3" s="32"/>
      <c r="I3" s="69"/>
      <c r="J3" s="70"/>
      <c r="K3" s="70"/>
      <c r="L3" s="207"/>
      <c r="M3" s="207"/>
      <c r="N3" s="207"/>
      <c r="O3" s="70"/>
      <c r="P3" s="70"/>
      <c r="Q3" s="349"/>
      <c r="R3" s="349"/>
      <c r="S3" s="349"/>
      <c r="T3" s="349"/>
      <c r="U3" s="349"/>
      <c r="V3" s="349"/>
      <c r="W3" s="71"/>
      <c r="X3" s="32"/>
      <c r="Y3" s="32"/>
    </row>
    <row r="4" spans="1:25" x14ac:dyDescent="0.2">
      <c r="A4" s="32"/>
      <c r="B4" s="32"/>
      <c r="C4" s="32"/>
      <c r="D4" s="32"/>
      <c r="E4" s="32"/>
      <c r="F4" s="32"/>
      <c r="G4" s="32"/>
      <c r="H4" s="32"/>
      <c r="I4" s="72"/>
      <c r="J4" s="73" t="s">
        <v>2</v>
      </c>
      <c r="K4" s="208"/>
      <c r="L4" s="209"/>
      <c r="M4" s="209"/>
      <c r="N4" s="209"/>
      <c r="O4" s="68"/>
      <c r="P4" s="73" t="s">
        <v>7</v>
      </c>
      <c r="Q4" s="350" t="s">
        <v>299</v>
      </c>
      <c r="R4" s="350"/>
      <c r="S4" s="350"/>
      <c r="T4" s="350"/>
      <c r="U4" s="350"/>
      <c r="V4" s="350"/>
      <c r="W4" s="74"/>
      <c r="X4" s="32"/>
      <c r="Y4" s="32"/>
    </row>
    <row r="5" spans="1:25" x14ac:dyDescent="0.2">
      <c r="A5" s="32"/>
      <c r="B5" s="32"/>
      <c r="C5" s="32"/>
      <c r="D5" s="32"/>
      <c r="E5" s="32"/>
      <c r="F5" s="32"/>
      <c r="G5" s="32"/>
      <c r="H5" s="32"/>
      <c r="I5" s="72"/>
      <c r="J5" s="343" t="s">
        <v>29</v>
      </c>
      <c r="K5" s="344"/>
      <c r="L5" s="344"/>
      <c r="M5" s="344"/>
      <c r="N5" s="345"/>
      <c r="O5" s="68"/>
      <c r="P5" s="343" t="s">
        <v>26</v>
      </c>
      <c r="Q5" s="344"/>
      <c r="R5" s="344"/>
      <c r="S5" s="345"/>
      <c r="T5" s="343" t="s">
        <v>15</v>
      </c>
      <c r="U5" s="344"/>
      <c r="V5" s="345"/>
      <c r="W5" s="74"/>
      <c r="X5" s="32"/>
      <c r="Y5" s="32"/>
    </row>
    <row r="6" spans="1:25" x14ac:dyDescent="0.2">
      <c r="A6" s="32"/>
      <c r="B6" s="32"/>
      <c r="C6" s="32"/>
      <c r="D6" s="32"/>
      <c r="E6" s="32"/>
      <c r="F6" s="32"/>
      <c r="G6" s="32"/>
      <c r="H6" s="32"/>
      <c r="I6" s="72"/>
      <c r="J6" s="35" t="s">
        <v>3</v>
      </c>
      <c r="K6" s="36" t="s">
        <v>27</v>
      </c>
      <c r="L6" s="36" t="s">
        <v>5</v>
      </c>
      <c r="M6" s="36" t="s">
        <v>4</v>
      </c>
      <c r="N6" s="37" t="s">
        <v>9</v>
      </c>
      <c r="O6" s="68"/>
      <c r="P6" s="210" t="s">
        <v>8</v>
      </c>
      <c r="Q6" s="38" t="s">
        <v>16</v>
      </c>
      <c r="R6" s="211" t="s">
        <v>9</v>
      </c>
      <c r="S6" s="212" t="s">
        <v>275</v>
      </c>
      <c r="T6" s="38" t="s">
        <v>5</v>
      </c>
      <c r="U6" s="38" t="s">
        <v>6</v>
      </c>
      <c r="V6" s="213" t="s">
        <v>10</v>
      </c>
      <c r="W6" s="74"/>
      <c r="X6" s="32"/>
      <c r="Y6" s="32"/>
    </row>
    <row r="7" spans="1:25" x14ac:dyDescent="0.2">
      <c r="A7" s="32"/>
      <c r="B7" s="32"/>
      <c r="C7" s="32"/>
      <c r="D7" s="32"/>
      <c r="E7" s="32"/>
      <c r="F7" s="32"/>
      <c r="G7" s="32"/>
      <c r="H7" s="32"/>
      <c r="I7" s="72"/>
      <c r="J7" s="40">
        <v>1</v>
      </c>
      <c r="K7" s="240"/>
      <c r="L7" s="241"/>
      <c r="M7" s="241"/>
      <c r="N7" s="10">
        <f t="shared" ref="N7:N26" si="0">IFERROR(M7*V7,0)</f>
        <v>0</v>
      </c>
      <c r="O7" s="68"/>
      <c r="P7" s="242"/>
      <c r="Q7" s="243"/>
      <c r="R7" s="244"/>
      <c r="S7" s="245"/>
      <c r="T7" s="246"/>
      <c r="U7" s="246"/>
      <c r="V7" s="214">
        <f>IFERROR(R7/U7,0)</f>
        <v>0</v>
      </c>
      <c r="W7" s="74"/>
      <c r="X7" s="32"/>
      <c r="Y7" s="32"/>
    </row>
    <row r="8" spans="1:25" x14ac:dyDescent="0.2">
      <c r="A8" s="32"/>
      <c r="B8" s="347" t="s">
        <v>83</v>
      </c>
      <c r="C8" s="347"/>
      <c r="D8" s="32"/>
      <c r="E8" s="32"/>
      <c r="F8" s="32"/>
      <c r="G8" s="32"/>
      <c r="H8" s="32"/>
      <c r="I8" s="72"/>
      <c r="J8" s="40">
        <v>2</v>
      </c>
      <c r="K8" s="240"/>
      <c r="L8" s="241"/>
      <c r="M8" s="241"/>
      <c r="N8" s="10">
        <f t="shared" si="0"/>
        <v>0</v>
      </c>
      <c r="O8" s="68"/>
      <c r="P8" s="247"/>
      <c r="Q8" s="246"/>
      <c r="R8" s="248"/>
      <c r="S8" s="245"/>
      <c r="T8" s="246"/>
      <c r="U8" s="246"/>
      <c r="V8" s="215">
        <f>IFERROR(R8/U8,0)</f>
        <v>0</v>
      </c>
      <c r="W8" s="74"/>
      <c r="X8" s="32"/>
      <c r="Y8" s="32"/>
    </row>
    <row r="9" spans="1:25" ht="16" thickBot="1" x14ac:dyDescent="0.25">
      <c r="A9" s="32"/>
      <c r="B9" s="348"/>
      <c r="C9" s="348"/>
      <c r="D9" s="32"/>
      <c r="E9" s="32"/>
      <c r="F9" s="32"/>
      <c r="G9" s="32"/>
      <c r="H9" s="32"/>
      <c r="I9" s="72"/>
      <c r="J9" s="40">
        <v>3</v>
      </c>
      <c r="K9" s="240"/>
      <c r="L9" s="241"/>
      <c r="M9" s="241"/>
      <c r="N9" s="10">
        <f t="shared" si="0"/>
        <v>0</v>
      </c>
      <c r="O9" s="68"/>
      <c r="P9" s="249"/>
      <c r="Q9" s="246"/>
      <c r="R9" s="250"/>
      <c r="S9" s="245"/>
      <c r="T9" s="246"/>
      <c r="U9" s="246"/>
      <c r="V9" s="215">
        <f t="shared" ref="V9:V26" si="1">IFERROR(R9/U9,0)</f>
        <v>0</v>
      </c>
      <c r="W9" s="74"/>
      <c r="X9" s="32"/>
      <c r="Y9" s="32"/>
    </row>
    <row r="10" spans="1:25" x14ac:dyDescent="0.2">
      <c r="A10" s="32"/>
      <c r="B10" s="27"/>
      <c r="C10" s="28"/>
      <c r="D10" s="28"/>
      <c r="E10" s="28"/>
      <c r="F10" s="28"/>
      <c r="G10" s="30"/>
      <c r="H10" s="32"/>
      <c r="I10" s="72"/>
      <c r="J10" s="40">
        <v>4</v>
      </c>
      <c r="K10" s="240"/>
      <c r="L10" s="241"/>
      <c r="M10" s="241"/>
      <c r="N10" s="10">
        <f t="shared" si="0"/>
        <v>0</v>
      </c>
      <c r="O10" s="68"/>
      <c r="P10" s="247"/>
      <c r="Q10" s="246"/>
      <c r="R10" s="248"/>
      <c r="S10" s="245"/>
      <c r="T10" s="246"/>
      <c r="U10" s="246"/>
      <c r="V10" s="215">
        <f>IFERROR(R10/U10,0)</f>
        <v>0</v>
      </c>
      <c r="W10" s="74"/>
      <c r="X10" s="32"/>
      <c r="Y10" s="32"/>
    </row>
    <row r="11" spans="1:25" x14ac:dyDescent="0.2">
      <c r="A11" s="32"/>
      <c r="B11" s="31"/>
      <c r="C11" s="216" t="s">
        <v>218</v>
      </c>
      <c r="D11" s="217"/>
      <c r="E11" s="21" t="s">
        <v>95</v>
      </c>
      <c r="F11" s="32"/>
      <c r="G11" s="34"/>
      <c r="H11" s="32"/>
      <c r="I11" s="72"/>
      <c r="J11" s="40">
        <v>5</v>
      </c>
      <c r="K11" s="240"/>
      <c r="L11" s="241"/>
      <c r="M11" s="241"/>
      <c r="N11" s="10">
        <f t="shared" si="0"/>
        <v>0</v>
      </c>
      <c r="O11" s="68"/>
      <c r="P11" s="247"/>
      <c r="Q11" s="246"/>
      <c r="R11" s="248"/>
      <c r="S11" s="245"/>
      <c r="T11" s="246"/>
      <c r="U11" s="246"/>
      <c r="V11" s="215">
        <f t="shared" si="1"/>
        <v>0</v>
      </c>
      <c r="W11" s="74"/>
      <c r="X11" s="32"/>
      <c r="Y11" s="32"/>
    </row>
    <row r="12" spans="1:25" x14ac:dyDescent="0.2">
      <c r="A12" s="32"/>
      <c r="B12" s="31"/>
      <c r="C12" s="216" t="s">
        <v>30</v>
      </c>
      <c r="D12" s="218" t="s">
        <v>31</v>
      </c>
      <c r="E12" s="21" t="s">
        <v>289</v>
      </c>
      <c r="F12" s="32"/>
      <c r="G12" s="34"/>
      <c r="H12" s="32"/>
      <c r="I12" s="72"/>
      <c r="J12" s="40">
        <v>6</v>
      </c>
      <c r="K12" s="240"/>
      <c r="L12" s="241"/>
      <c r="M12" s="241"/>
      <c r="N12" s="10">
        <f t="shared" si="0"/>
        <v>0</v>
      </c>
      <c r="O12" s="68"/>
      <c r="P12" s="247"/>
      <c r="Q12" s="246"/>
      <c r="R12" s="248"/>
      <c r="S12" s="245"/>
      <c r="T12" s="246"/>
      <c r="U12" s="246"/>
      <c r="V12" s="215">
        <f t="shared" si="1"/>
        <v>0</v>
      </c>
      <c r="W12" s="74"/>
      <c r="X12" s="32"/>
      <c r="Y12" s="32"/>
    </row>
    <row r="13" spans="1:25" x14ac:dyDescent="0.2">
      <c r="A13" s="32"/>
      <c r="B13" s="31"/>
      <c r="C13" s="21" t="s">
        <v>290</v>
      </c>
      <c r="D13" s="21"/>
      <c r="E13" s="21"/>
      <c r="F13" s="32"/>
      <c r="G13" s="34"/>
      <c r="H13" s="32"/>
      <c r="I13" s="72"/>
      <c r="J13" s="40">
        <v>7</v>
      </c>
      <c r="K13" s="240"/>
      <c r="L13" s="241"/>
      <c r="M13" s="241"/>
      <c r="N13" s="10">
        <f t="shared" si="0"/>
        <v>0</v>
      </c>
      <c r="O13" s="68"/>
      <c r="P13" s="247"/>
      <c r="Q13" s="246"/>
      <c r="R13" s="248"/>
      <c r="S13" s="245"/>
      <c r="T13" s="246"/>
      <c r="U13" s="246"/>
      <c r="V13" s="215">
        <f t="shared" si="1"/>
        <v>0</v>
      </c>
      <c r="W13" s="74"/>
      <c r="X13" s="32"/>
      <c r="Y13" s="32"/>
    </row>
    <row r="14" spans="1:25" ht="16" thickBot="1" x14ac:dyDescent="0.25">
      <c r="A14" s="32"/>
      <c r="B14" s="219"/>
      <c r="C14" s="220"/>
      <c r="D14" s="220"/>
      <c r="E14" s="220"/>
      <c r="F14" s="220"/>
      <c r="G14" s="221"/>
      <c r="H14" s="32"/>
      <c r="I14" s="72"/>
      <c r="J14" s="40">
        <v>8</v>
      </c>
      <c r="K14" s="240"/>
      <c r="L14" s="241"/>
      <c r="M14" s="241"/>
      <c r="N14" s="10">
        <f t="shared" si="0"/>
        <v>0</v>
      </c>
      <c r="O14" s="68"/>
      <c r="P14" s="247"/>
      <c r="Q14" s="246"/>
      <c r="R14" s="248"/>
      <c r="S14" s="245"/>
      <c r="T14" s="246"/>
      <c r="U14" s="246"/>
      <c r="V14" s="215">
        <f t="shared" si="1"/>
        <v>0</v>
      </c>
      <c r="W14" s="74"/>
      <c r="X14" s="32"/>
      <c r="Y14" s="32"/>
    </row>
    <row r="15" spans="1:25" x14ac:dyDescent="0.2">
      <c r="A15" s="32"/>
      <c r="B15" s="32"/>
      <c r="C15" s="32"/>
      <c r="D15" s="32"/>
      <c r="E15" s="32"/>
      <c r="F15" s="32"/>
      <c r="G15" s="32"/>
      <c r="H15" s="32"/>
      <c r="I15" s="72"/>
      <c r="J15" s="40">
        <v>9</v>
      </c>
      <c r="K15" s="240"/>
      <c r="L15" s="241"/>
      <c r="M15" s="241"/>
      <c r="N15" s="10">
        <f t="shared" si="0"/>
        <v>0</v>
      </c>
      <c r="O15" s="68"/>
      <c r="P15" s="247"/>
      <c r="Q15" s="246"/>
      <c r="R15" s="248"/>
      <c r="S15" s="245"/>
      <c r="T15" s="246"/>
      <c r="U15" s="246"/>
      <c r="V15" s="215">
        <f t="shared" si="1"/>
        <v>0</v>
      </c>
      <c r="W15" s="74"/>
      <c r="X15" s="32"/>
      <c r="Y15" s="32"/>
    </row>
    <row r="16" spans="1:25" x14ac:dyDescent="0.2">
      <c r="A16" s="32"/>
      <c r="B16" s="62" t="s">
        <v>291</v>
      </c>
      <c r="C16" s="32"/>
      <c r="D16" s="32"/>
      <c r="E16" s="32"/>
      <c r="F16" s="32"/>
      <c r="G16" s="32"/>
      <c r="H16" s="32"/>
      <c r="I16" s="72"/>
      <c r="J16" s="40">
        <v>10</v>
      </c>
      <c r="K16" s="240"/>
      <c r="L16" s="241"/>
      <c r="M16" s="241"/>
      <c r="N16" s="10">
        <f t="shared" si="0"/>
        <v>0</v>
      </c>
      <c r="O16" s="68"/>
      <c r="P16" s="247"/>
      <c r="Q16" s="246"/>
      <c r="R16" s="248"/>
      <c r="S16" s="245"/>
      <c r="T16" s="246"/>
      <c r="U16" s="246"/>
      <c r="V16" s="215">
        <f t="shared" si="1"/>
        <v>0</v>
      </c>
      <c r="W16" s="74"/>
      <c r="X16" s="32"/>
      <c r="Y16" s="32"/>
    </row>
    <row r="17" spans="1:25" x14ac:dyDescent="0.2">
      <c r="A17" s="32"/>
      <c r="B17" s="63" t="s">
        <v>0</v>
      </c>
      <c r="C17" s="32"/>
      <c r="D17" s="32"/>
      <c r="E17" s="222"/>
      <c r="F17" s="223">
        <v>0</v>
      </c>
      <c r="G17" s="32"/>
      <c r="H17" s="32"/>
      <c r="I17" s="72"/>
      <c r="J17" s="40">
        <v>11</v>
      </c>
      <c r="K17" s="240"/>
      <c r="L17" s="241"/>
      <c r="M17" s="241"/>
      <c r="N17" s="10">
        <f t="shared" si="0"/>
        <v>0</v>
      </c>
      <c r="O17" s="68"/>
      <c r="P17" s="247"/>
      <c r="Q17" s="246"/>
      <c r="R17" s="248"/>
      <c r="S17" s="245"/>
      <c r="T17" s="246"/>
      <c r="U17" s="246"/>
      <c r="V17" s="215">
        <f t="shared" si="1"/>
        <v>0</v>
      </c>
      <c r="W17" s="74"/>
      <c r="X17" s="32"/>
      <c r="Y17" s="32"/>
    </row>
    <row r="18" spans="1:25" x14ac:dyDescent="0.2">
      <c r="A18" s="32"/>
      <c r="B18" s="32" t="s">
        <v>39</v>
      </c>
      <c r="C18" s="32"/>
      <c r="D18" s="32"/>
      <c r="E18" s="222"/>
      <c r="F18" s="223">
        <v>0</v>
      </c>
      <c r="G18" s="32"/>
      <c r="H18" s="32"/>
      <c r="I18" s="72"/>
      <c r="J18" s="40">
        <v>12</v>
      </c>
      <c r="K18" s="240"/>
      <c r="L18" s="241"/>
      <c r="M18" s="241"/>
      <c r="N18" s="10">
        <f t="shared" si="0"/>
        <v>0</v>
      </c>
      <c r="O18" s="68"/>
      <c r="P18" s="247"/>
      <c r="Q18" s="246"/>
      <c r="R18" s="248"/>
      <c r="S18" s="245"/>
      <c r="T18" s="246"/>
      <c r="U18" s="246"/>
      <c r="V18" s="215">
        <f t="shared" si="1"/>
        <v>0</v>
      </c>
      <c r="W18" s="74"/>
      <c r="X18" s="32"/>
      <c r="Y18" s="32"/>
    </row>
    <row r="19" spans="1:25" x14ac:dyDescent="0.2">
      <c r="A19" s="32"/>
      <c r="B19" s="32"/>
      <c r="C19" s="32" t="s">
        <v>36</v>
      </c>
      <c r="D19" s="32"/>
      <c r="E19" s="223">
        <v>0</v>
      </c>
      <c r="F19" s="32"/>
      <c r="G19" s="32"/>
      <c r="H19" s="32"/>
      <c r="I19" s="72"/>
      <c r="J19" s="40">
        <v>13</v>
      </c>
      <c r="K19" s="240"/>
      <c r="L19" s="241"/>
      <c r="M19" s="241"/>
      <c r="N19" s="10">
        <f t="shared" si="0"/>
        <v>0</v>
      </c>
      <c r="O19" s="68"/>
      <c r="P19" s="247"/>
      <c r="Q19" s="246"/>
      <c r="R19" s="248"/>
      <c r="S19" s="245"/>
      <c r="T19" s="246"/>
      <c r="U19" s="246"/>
      <c r="V19" s="215">
        <f t="shared" si="1"/>
        <v>0</v>
      </c>
      <c r="W19" s="74"/>
      <c r="X19" s="32"/>
      <c r="Y19" s="32"/>
    </row>
    <row r="20" spans="1:25" x14ac:dyDescent="0.2">
      <c r="A20" s="32"/>
      <c r="B20" s="32"/>
      <c r="C20" s="32" t="s">
        <v>37</v>
      </c>
      <c r="D20" s="32"/>
      <c r="E20" s="223">
        <v>0</v>
      </c>
      <c r="F20" s="32"/>
      <c r="G20" s="32"/>
      <c r="H20" s="32"/>
      <c r="I20" s="72"/>
      <c r="J20" s="40">
        <v>14</v>
      </c>
      <c r="K20" s="240"/>
      <c r="L20" s="241"/>
      <c r="M20" s="241"/>
      <c r="N20" s="10">
        <f t="shared" si="0"/>
        <v>0</v>
      </c>
      <c r="O20" s="68"/>
      <c r="P20" s="247"/>
      <c r="Q20" s="246"/>
      <c r="R20" s="248"/>
      <c r="S20" s="245"/>
      <c r="T20" s="246"/>
      <c r="U20" s="246"/>
      <c r="V20" s="215">
        <f t="shared" si="1"/>
        <v>0</v>
      </c>
      <c r="W20" s="74"/>
      <c r="X20" s="32"/>
      <c r="Y20" s="32"/>
    </row>
    <row r="21" spans="1:25" x14ac:dyDescent="0.2">
      <c r="A21" s="32"/>
      <c r="B21" s="32"/>
      <c r="C21" s="32" t="s">
        <v>38</v>
      </c>
      <c r="D21" s="32"/>
      <c r="E21" s="223">
        <v>0</v>
      </c>
      <c r="F21" s="32"/>
      <c r="G21" s="32"/>
      <c r="H21" s="32"/>
      <c r="I21" s="72"/>
      <c r="J21" s="40">
        <v>15</v>
      </c>
      <c r="K21" s="240"/>
      <c r="L21" s="241"/>
      <c r="M21" s="241"/>
      <c r="N21" s="10">
        <f t="shared" si="0"/>
        <v>0</v>
      </c>
      <c r="O21" s="68"/>
      <c r="P21" s="247"/>
      <c r="Q21" s="246"/>
      <c r="R21" s="248"/>
      <c r="S21" s="245"/>
      <c r="T21" s="246"/>
      <c r="U21" s="246"/>
      <c r="V21" s="215">
        <f t="shared" si="1"/>
        <v>0</v>
      </c>
      <c r="W21" s="74"/>
      <c r="X21" s="32"/>
      <c r="Y21" s="32"/>
    </row>
    <row r="22" spans="1:25" x14ac:dyDescent="0.2">
      <c r="A22" s="32"/>
      <c r="B22" s="21" t="s">
        <v>1</v>
      </c>
      <c r="C22" s="21"/>
      <c r="D22" s="21"/>
      <c r="E22" s="224"/>
      <c r="F22" s="225">
        <v>0</v>
      </c>
      <c r="G22" s="32"/>
      <c r="H22" s="32"/>
      <c r="I22" s="72"/>
      <c r="J22" s="40">
        <v>16</v>
      </c>
      <c r="K22" s="240"/>
      <c r="L22" s="241"/>
      <c r="M22" s="241"/>
      <c r="N22" s="10">
        <f t="shared" si="0"/>
        <v>0</v>
      </c>
      <c r="O22" s="68"/>
      <c r="P22" s="247"/>
      <c r="Q22" s="246"/>
      <c r="R22" s="248"/>
      <c r="S22" s="245"/>
      <c r="T22" s="246"/>
      <c r="U22" s="246"/>
      <c r="V22" s="215">
        <f t="shared" si="1"/>
        <v>0</v>
      </c>
      <c r="W22" s="74"/>
      <c r="X22" s="32"/>
      <c r="Y22" s="32"/>
    </row>
    <row r="23" spans="1:25" x14ac:dyDescent="0.2">
      <c r="A23" s="32"/>
      <c r="B23" s="411" t="str">
        <f>IF(OR(F17&gt;1,F18&gt;1,E19&gt;1,E20&gt;1,E21&gt;1,F22&gt;1,F17&lt;0,F18&lt;0,E19&lt;0,E20&lt;0,E21&lt;0,F22&lt;0),"Check inputs: COGS targets must be 0%-100% (for example 30% or 0.3).","")</f>
        <v/>
      </c>
      <c r="C23" s="32"/>
      <c r="D23" s="32"/>
      <c r="E23" s="32"/>
      <c r="F23" s="32"/>
      <c r="G23" s="32"/>
      <c r="H23" s="32"/>
      <c r="I23" s="72"/>
      <c r="J23" s="40">
        <v>17</v>
      </c>
      <c r="K23" s="240"/>
      <c r="L23" s="241"/>
      <c r="M23" s="241"/>
      <c r="N23" s="10">
        <f t="shared" si="0"/>
        <v>0</v>
      </c>
      <c r="O23" s="68"/>
      <c r="P23" s="247"/>
      <c r="Q23" s="246"/>
      <c r="R23" s="248"/>
      <c r="S23" s="245"/>
      <c r="T23" s="246"/>
      <c r="U23" s="246"/>
      <c r="V23" s="215">
        <f t="shared" si="1"/>
        <v>0</v>
      </c>
      <c r="W23" s="74"/>
      <c r="X23" s="32"/>
      <c r="Y23" s="32"/>
    </row>
    <row r="24" spans="1:25" x14ac:dyDescent="0.2">
      <c r="A24" s="32"/>
      <c r="B24" s="32" t="s">
        <v>292</v>
      </c>
      <c r="C24" s="32"/>
      <c r="D24" s="32"/>
      <c r="E24" s="222"/>
      <c r="F24" s="32"/>
      <c r="G24" s="32"/>
      <c r="H24" s="32"/>
      <c r="I24" s="72"/>
      <c r="J24" s="40">
        <v>18</v>
      </c>
      <c r="K24" s="240"/>
      <c r="L24" s="241"/>
      <c r="M24" s="241"/>
      <c r="N24" s="10">
        <f t="shared" si="0"/>
        <v>0</v>
      </c>
      <c r="O24" s="68"/>
      <c r="P24" s="247"/>
      <c r="Q24" s="246"/>
      <c r="R24" s="248"/>
      <c r="S24" s="245"/>
      <c r="T24" s="246"/>
      <c r="U24" s="246"/>
      <c r="V24" s="215">
        <f t="shared" si="1"/>
        <v>0</v>
      </c>
      <c r="W24" s="74"/>
      <c r="X24" s="32"/>
      <c r="Y24" s="32"/>
    </row>
    <row r="25" spans="1:25" x14ac:dyDescent="0.2">
      <c r="A25" s="32"/>
      <c r="B25" s="32" t="s">
        <v>293</v>
      </c>
      <c r="C25" s="32"/>
      <c r="D25" s="32"/>
      <c r="E25" s="32"/>
      <c r="F25" s="32"/>
      <c r="G25" s="32"/>
      <c r="H25" s="32"/>
      <c r="I25" s="72"/>
      <c r="J25" s="40">
        <v>19</v>
      </c>
      <c r="K25" s="240"/>
      <c r="L25" s="241"/>
      <c r="M25" s="241"/>
      <c r="N25" s="10">
        <f t="shared" si="0"/>
        <v>0</v>
      </c>
      <c r="O25" s="68"/>
      <c r="P25" s="247"/>
      <c r="Q25" s="246"/>
      <c r="R25" s="248"/>
      <c r="S25" s="245"/>
      <c r="T25" s="246"/>
      <c r="U25" s="246"/>
      <c r="V25" s="215">
        <f t="shared" si="1"/>
        <v>0</v>
      </c>
      <c r="W25" s="74"/>
      <c r="X25" s="32"/>
      <c r="Y25" s="32"/>
    </row>
    <row r="26" spans="1:25" ht="16" thickBot="1" x14ac:dyDescent="0.25">
      <c r="A26" s="32"/>
      <c r="B26" s="370" t="s">
        <v>294</v>
      </c>
      <c r="C26" s="370"/>
      <c r="D26" s="370"/>
      <c r="E26" s="370"/>
      <c r="F26" s="32"/>
      <c r="G26" s="32"/>
      <c r="H26" s="32"/>
      <c r="I26" s="72"/>
      <c r="J26" s="43">
        <v>20</v>
      </c>
      <c r="K26" s="240"/>
      <c r="L26" s="241"/>
      <c r="M26" s="241"/>
      <c r="N26" s="11">
        <f t="shared" si="0"/>
        <v>0</v>
      </c>
      <c r="O26" s="68"/>
      <c r="P26" s="247"/>
      <c r="Q26" s="246"/>
      <c r="R26" s="248"/>
      <c r="S26" s="245"/>
      <c r="T26" s="246"/>
      <c r="U26" s="246"/>
      <c r="V26" s="226">
        <f t="shared" si="1"/>
        <v>0</v>
      </c>
      <c r="W26" s="74"/>
      <c r="X26" s="32"/>
      <c r="Y26" s="32"/>
    </row>
    <row r="27" spans="1:25" x14ac:dyDescent="0.2">
      <c r="A27" s="32"/>
      <c r="B27" s="32" t="s">
        <v>191</v>
      </c>
      <c r="C27" s="32"/>
      <c r="D27" s="32"/>
      <c r="E27" s="32"/>
      <c r="F27" s="32"/>
      <c r="G27" s="32"/>
      <c r="H27" s="32"/>
      <c r="I27" s="72"/>
      <c r="J27" s="73" t="s">
        <v>21</v>
      </c>
      <c r="K27" s="68"/>
      <c r="L27" s="209"/>
      <c r="M27" s="209"/>
      <c r="N27" s="15">
        <f>SUM(N7:N26)</f>
        <v>0</v>
      </c>
      <c r="O27" s="68"/>
      <c r="P27" s="68"/>
      <c r="Q27" s="209"/>
      <c r="R27" s="209"/>
      <c r="S27" s="227" t="s">
        <v>349</v>
      </c>
      <c r="T27" s="209"/>
      <c r="U27" s="209"/>
      <c r="V27" s="228"/>
      <c r="W27" s="74"/>
      <c r="X27" s="32"/>
      <c r="Y27" s="32"/>
    </row>
    <row r="28" spans="1:25" x14ac:dyDescent="0.2">
      <c r="A28" s="32"/>
      <c r="B28" s="370" t="s">
        <v>295</v>
      </c>
      <c r="C28" s="370"/>
      <c r="D28" s="370"/>
      <c r="E28" s="370"/>
      <c r="F28" s="370"/>
      <c r="G28" s="32"/>
      <c r="H28" s="32"/>
      <c r="I28" s="72"/>
      <c r="J28" s="68"/>
      <c r="K28" s="185" t="s">
        <v>394</v>
      </c>
      <c r="L28" s="209"/>
      <c r="M28" s="16">
        <f>IF(M29="",F17,M29)</f>
        <v>0</v>
      </c>
      <c r="N28" s="209"/>
      <c r="O28" s="68"/>
      <c r="P28" s="73" t="s">
        <v>72</v>
      </c>
      <c r="Q28" s="209"/>
      <c r="R28" s="209"/>
      <c r="S28" s="209"/>
      <c r="T28" s="209"/>
      <c r="U28" s="209"/>
      <c r="V28" s="228"/>
      <c r="W28" s="74"/>
      <c r="X28" s="32"/>
      <c r="Y28" s="32"/>
    </row>
    <row r="29" spans="1:25" ht="15" customHeight="1" x14ac:dyDescent="0.2">
      <c r="A29" s="32"/>
      <c r="B29" s="370" t="s">
        <v>447</v>
      </c>
      <c r="C29" s="32"/>
      <c r="D29" s="32"/>
      <c r="E29" s="32"/>
      <c r="F29" s="32"/>
      <c r="G29" s="32"/>
      <c r="H29" s="32"/>
      <c r="I29" s="72"/>
      <c r="J29" s="68"/>
      <c r="K29" s="185" t="s">
        <v>395</v>
      </c>
      <c r="L29" s="209" t="s">
        <v>396</v>
      </c>
      <c r="M29" s="251"/>
      <c r="N29" s="209"/>
      <c r="O29" s="68"/>
      <c r="P29" s="361"/>
      <c r="Q29" s="362"/>
      <c r="R29" s="362"/>
      <c r="S29" s="362"/>
      <c r="T29" s="362"/>
      <c r="U29" s="362"/>
      <c r="V29" s="363"/>
      <c r="W29" s="74"/>
      <c r="X29" s="32"/>
      <c r="Y29" s="32"/>
    </row>
    <row r="30" spans="1:25" ht="16" thickBot="1" x14ac:dyDescent="0.25">
      <c r="A30" s="32"/>
      <c r="B30" s="32"/>
      <c r="C30" s="32"/>
      <c r="D30" s="32"/>
      <c r="E30" s="32"/>
      <c r="F30" s="32"/>
      <c r="G30" s="32"/>
      <c r="H30" s="32"/>
      <c r="I30" s="72"/>
      <c r="J30" s="68"/>
      <c r="K30" s="185" t="s">
        <v>24</v>
      </c>
      <c r="L30" s="209" t="s">
        <v>296</v>
      </c>
      <c r="M30" s="252"/>
      <c r="N30" s="209"/>
      <c r="O30" s="68"/>
      <c r="P30" s="364"/>
      <c r="Q30" s="365"/>
      <c r="R30" s="365"/>
      <c r="S30" s="365"/>
      <c r="T30" s="365"/>
      <c r="U30" s="365"/>
      <c r="V30" s="366"/>
      <c r="W30" s="74"/>
      <c r="X30" s="32"/>
      <c r="Y30" s="32"/>
    </row>
    <row r="31" spans="1:25" x14ac:dyDescent="0.2">
      <c r="A31" s="32"/>
      <c r="B31" s="32"/>
      <c r="C31" s="32"/>
      <c r="D31" s="32"/>
      <c r="E31" s="32"/>
      <c r="F31" s="32"/>
      <c r="G31" s="32"/>
      <c r="H31" s="32"/>
      <c r="I31" s="72"/>
      <c r="J31" s="68"/>
      <c r="K31" s="185" t="s">
        <v>25</v>
      </c>
      <c r="L31" s="209"/>
      <c r="M31" s="16">
        <f>M28-M30</f>
        <v>0</v>
      </c>
      <c r="N31" s="209"/>
      <c r="O31" s="68"/>
      <c r="P31" s="364"/>
      <c r="Q31" s="365"/>
      <c r="R31" s="365"/>
      <c r="S31" s="365"/>
      <c r="T31" s="365"/>
      <c r="U31" s="365"/>
      <c r="V31" s="366"/>
      <c r="W31" s="74"/>
      <c r="X31" s="32"/>
      <c r="Y31" s="32"/>
    </row>
    <row r="32" spans="1:25" ht="44" customHeight="1" thickBot="1" x14ac:dyDescent="0.25">
      <c r="A32" s="32"/>
      <c r="B32" s="32"/>
      <c r="C32" s="32"/>
      <c r="D32" s="32"/>
      <c r="E32" s="32"/>
      <c r="F32" s="32"/>
      <c r="G32" s="32"/>
      <c r="H32" s="32"/>
      <c r="I32" s="72"/>
      <c r="J32" s="432" t="str">
        <f>IF(M29="","Using: Food Cost Target from COGS Targets (F17).","Using: your override (M29). Clear it to go back to the Food Cost Target.")&amp;CHAR(10)&amp;"Pricing Target = Target Cost minus Waste Factor."&amp;CHAR(10)&amp;"Suggested Price = Total Recipe Cost ÷ Pricing Target."</f>
        <v>Using: Food Cost Target from COGS Targets (F17).
Pricing Target = Target Cost minus Waste Factor.
Suggested Price = Total Recipe Cost ÷ Pricing Target.</v>
      </c>
      <c r="K32" s="68"/>
      <c r="L32" s="209"/>
      <c r="M32" s="209"/>
      <c r="N32" s="209"/>
      <c r="O32" s="68"/>
      <c r="P32" s="367"/>
      <c r="Q32" s="368"/>
      <c r="R32" s="365"/>
      <c r="S32" s="368"/>
      <c r="T32" s="368"/>
      <c r="U32" s="368"/>
      <c r="V32" s="369"/>
      <c r="W32" s="74"/>
      <c r="X32" s="32"/>
      <c r="Y32" s="32"/>
    </row>
    <row r="33" spans="1:25" ht="16.5" customHeight="1" thickBot="1" x14ac:dyDescent="0.25">
      <c r="A33" s="32"/>
      <c r="B33" s="32"/>
      <c r="C33" s="32"/>
      <c r="D33" s="32"/>
      <c r="E33" s="32"/>
      <c r="F33" s="32"/>
      <c r="G33" s="32"/>
      <c r="H33" s="32"/>
      <c r="I33" s="72"/>
      <c r="J33" s="253"/>
      <c r="K33" s="230"/>
      <c r="L33" s="230" t="s">
        <v>23</v>
      </c>
      <c r="M33" s="231"/>
      <c r="N33" s="17">
        <f>IF(OR(OR(M28&gt;1,M30&gt;1,M28&lt;0,M30&lt;0),AND(M30&gt;=M28,N(M28)+N(M30)&gt;0)),"Check inputs",IFERROR(N27/M31,0))</f>
        <v>0</v>
      </c>
      <c r="O33" s="68"/>
      <c r="P33" s="259" t="s">
        <v>107</v>
      </c>
      <c r="Q33" s="232"/>
      <c r="R33" s="260"/>
      <c r="S33" s="233" t="s">
        <v>379</v>
      </c>
      <c r="T33" s="233"/>
      <c r="U33" s="209"/>
      <c r="V33" s="228"/>
      <c r="W33" s="74"/>
      <c r="X33" s="32"/>
      <c r="Y33" s="32"/>
    </row>
    <row r="34" spans="1:25" ht="40" customHeight="1" thickBot="1" x14ac:dyDescent="0.25">
      <c r="A34" s="32"/>
      <c r="B34" s="32"/>
      <c r="C34" s="32"/>
      <c r="D34" s="32"/>
      <c r="E34" s="32"/>
      <c r="F34" s="32"/>
      <c r="G34" s="32"/>
      <c r="H34" s="32"/>
      <c r="I34" s="76"/>
      <c r="J34" s="413" t="s">
        <v>392</v>
      </c>
      <c r="K34" s="77"/>
      <c r="L34" s="234"/>
      <c r="M34" s="234"/>
      <c r="N34" s="234"/>
      <c r="O34" s="77"/>
      <c r="P34" s="77" t="s">
        <v>298</v>
      </c>
      <c r="Q34" s="235"/>
      <c r="R34" s="235"/>
      <c r="S34" s="235"/>
      <c r="T34" s="235"/>
      <c r="U34" s="234"/>
      <c r="V34" s="236"/>
      <c r="W34" s="78"/>
      <c r="X34" s="32"/>
      <c r="Y34" s="32"/>
    </row>
    <row r="35" spans="1:25" ht="16" thickBot="1" x14ac:dyDescent="0.25">
      <c r="A35" s="32"/>
      <c r="B35" s="32"/>
      <c r="C35" s="32"/>
      <c r="D35" s="32"/>
      <c r="E35" s="32"/>
      <c r="F35" s="32"/>
      <c r="G35" s="32"/>
      <c r="H35" s="32"/>
      <c r="I35" s="32"/>
      <c r="J35" s="411" t="str">
        <f>IF(OR(M28&gt;1,M30&gt;1,M28&lt;0,M30&lt;0),"Check inputs: target cost and waste must be percentages between 0% and 100% (for example 30% or 0.3).",IF(AND(M30&gt;=M28,N(M28)+N(M30)&gt;0),"Check inputs: waste must be lower than target cost %.",""))</f>
        <v/>
      </c>
      <c r="K35" s="32"/>
      <c r="L35" s="22"/>
      <c r="M35" s="22"/>
      <c r="N35" s="22"/>
      <c r="O35" s="32"/>
      <c r="P35" s="32"/>
      <c r="Q35" s="22"/>
      <c r="R35" s="22"/>
      <c r="S35" s="22"/>
      <c r="T35" s="22"/>
      <c r="U35" s="22"/>
      <c r="V35" s="205"/>
      <c r="W35" s="32"/>
      <c r="X35" s="32"/>
      <c r="Y35" s="32"/>
    </row>
    <row r="36" spans="1:25" x14ac:dyDescent="0.2">
      <c r="A36" s="32"/>
      <c r="B36" s="32"/>
      <c r="C36" s="32"/>
      <c r="D36" s="32"/>
      <c r="E36" s="32"/>
      <c r="F36" s="32"/>
      <c r="G36" s="32"/>
      <c r="H36" s="32"/>
      <c r="I36" s="69"/>
      <c r="J36" s="237"/>
      <c r="K36" s="70"/>
      <c r="L36" s="207"/>
      <c r="M36" s="207"/>
      <c r="N36" s="207"/>
      <c r="O36" s="70"/>
      <c r="P36" s="70"/>
      <c r="Q36" s="207"/>
      <c r="R36" s="207"/>
      <c r="S36" s="207"/>
      <c r="T36" s="207"/>
      <c r="U36" s="207"/>
      <c r="V36" s="238"/>
      <c r="W36" s="71"/>
      <c r="X36" s="32"/>
      <c r="Y36" s="32"/>
    </row>
    <row r="37" spans="1:25" x14ac:dyDescent="0.2">
      <c r="A37" s="32"/>
      <c r="B37" s="32"/>
      <c r="C37" s="32"/>
      <c r="D37" s="32"/>
      <c r="E37" s="32"/>
      <c r="F37" s="32"/>
      <c r="G37" s="32"/>
      <c r="H37" s="32"/>
      <c r="I37" s="72"/>
      <c r="J37" s="73" t="s">
        <v>69</v>
      </c>
      <c r="K37" s="68"/>
      <c r="L37" s="209"/>
      <c r="M37" s="209"/>
      <c r="N37" s="209"/>
      <c r="O37" s="68"/>
      <c r="P37" s="68"/>
      <c r="Q37" s="209"/>
      <c r="R37" s="209"/>
      <c r="S37" s="209"/>
      <c r="T37" s="209"/>
      <c r="U37" s="209"/>
      <c r="V37" s="228"/>
      <c r="W37" s="74"/>
      <c r="X37" s="32"/>
      <c r="Y37" s="32"/>
    </row>
    <row r="38" spans="1:25" x14ac:dyDescent="0.2">
      <c r="A38" s="32"/>
      <c r="B38" s="32"/>
      <c r="C38" s="32"/>
      <c r="D38" s="32"/>
      <c r="E38" s="32"/>
      <c r="F38" s="32"/>
      <c r="G38" s="32"/>
      <c r="H38" s="32"/>
      <c r="I38" s="72"/>
      <c r="J38" s="352"/>
      <c r="K38" s="353"/>
      <c r="L38" s="353"/>
      <c r="M38" s="353"/>
      <c r="N38" s="353"/>
      <c r="O38" s="353"/>
      <c r="P38" s="353"/>
      <c r="Q38" s="353"/>
      <c r="R38" s="353"/>
      <c r="S38" s="353"/>
      <c r="T38" s="353"/>
      <c r="U38" s="353"/>
      <c r="V38" s="354"/>
      <c r="W38" s="74"/>
      <c r="X38" s="32"/>
      <c r="Y38" s="32"/>
    </row>
    <row r="39" spans="1:25" x14ac:dyDescent="0.2">
      <c r="A39" s="32"/>
      <c r="B39" s="32"/>
      <c r="C39" s="32"/>
      <c r="D39" s="32"/>
      <c r="E39" s="32"/>
      <c r="F39" s="32"/>
      <c r="G39" s="32"/>
      <c r="H39" s="32"/>
      <c r="I39" s="72"/>
      <c r="J39" s="355"/>
      <c r="K39" s="356"/>
      <c r="L39" s="356"/>
      <c r="M39" s="356"/>
      <c r="N39" s="356"/>
      <c r="O39" s="356"/>
      <c r="P39" s="356"/>
      <c r="Q39" s="356"/>
      <c r="R39" s="356"/>
      <c r="S39" s="356"/>
      <c r="T39" s="356"/>
      <c r="U39" s="356"/>
      <c r="V39" s="357"/>
      <c r="W39" s="74"/>
      <c r="X39" s="32"/>
      <c r="Y39" s="32"/>
    </row>
    <row r="40" spans="1:25" x14ac:dyDescent="0.2">
      <c r="A40" s="32"/>
      <c r="B40" s="32"/>
      <c r="C40" s="32"/>
      <c r="D40" s="32"/>
      <c r="E40" s="32"/>
      <c r="F40" s="32"/>
      <c r="G40" s="32"/>
      <c r="H40" s="32"/>
      <c r="I40" s="72"/>
      <c r="J40" s="355"/>
      <c r="K40" s="356"/>
      <c r="L40" s="356"/>
      <c r="M40" s="356"/>
      <c r="N40" s="356"/>
      <c r="O40" s="356"/>
      <c r="P40" s="356"/>
      <c r="Q40" s="356"/>
      <c r="R40" s="356"/>
      <c r="S40" s="356"/>
      <c r="T40" s="356"/>
      <c r="U40" s="356"/>
      <c r="V40" s="357"/>
      <c r="W40" s="74"/>
      <c r="X40" s="32"/>
      <c r="Y40" s="32"/>
    </row>
    <row r="41" spans="1:25" x14ac:dyDescent="0.2">
      <c r="A41" s="32"/>
      <c r="B41" s="32"/>
      <c r="C41" s="32"/>
      <c r="D41" s="32"/>
      <c r="E41" s="32"/>
      <c r="F41" s="32"/>
      <c r="G41" s="32"/>
      <c r="H41" s="32"/>
      <c r="I41" s="72"/>
      <c r="J41" s="355"/>
      <c r="K41" s="356"/>
      <c r="L41" s="356"/>
      <c r="M41" s="356"/>
      <c r="N41" s="356"/>
      <c r="O41" s="356"/>
      <c r="P41" s="356"/>
      <c r="Q41" s="356"/>
      <c r="R41" s="356"/>
      <c r="S41" s="356"/>
      <c r="T41" s="356"/>
      <c r="U41" s="356"/>
      <c r="V41" s="357"/>
      <c r="W41" s="74"/>
      <c r="X41" s="32"/>
      <c r="Y41" s="32"/>
    </row>
    <row r="42" spans="1:25" ht="15.75" customHeight="1" x14ac:dyDescent="0.2">
      <c r="A42" s="32"/>
      <c r="B42" s="32"/>
      <c r="C42" s="32"/>
      <c r="D42" s="32"/>
      <c r="E42" s="32"/>
      <c r="F42" s="32"/>
      <c r="G42" s="32"/>
      <c r="H42" s="32"/>
      <c r="I42" s="72"/>
      <c r="J42" s="355"/>
      <c r="K42" s="356"/>
      <c r="L42" s="356"/>
      <c r="M42" s="356"/>
      <c r="N42" s="356"/>
      <c r="O42" s="356"/>
      <c r="P42" s="356"/>
      <c r="Q42" s="356"/>
      <c r="R42" s="356"/>
      <c r="S42" s="356"/>
      <c r="T42" s="356"/>
      <c r="U42" s="356"/>
      <c r="V42" s="357"/>
      <c r="W42" s="74"/>
      <c r="X42" s="32"/>
      <c r="Y42" s="32"/>
    </row>
    <row r="43" spans="1:25" ht="15" customHeight="1" x14ac:dyDescent="0.2">
      <c r="A43" s="32"/>
      <c r="B43" s="32"/>
      <c r="C43" s="32"/>
      <c r="D43" s="32"/>
      <c r="E43" s="32"/>
      <c r="F43" s="32"/>
      <c r="G43" s="32"/>
      <c r="H43" s="32"/>
      <c r="I43" s="72"/>
      <c r="J43" s="355"/>
      <c r="K43" s="356"/>
      <c r="L43" s="356"/>
      <c r="M43" s="356"/>
      <c r="N43" s="356"/>
      <c r="O43" s="356"/>
      <c r="P43" s="356"/>
      <c r="Q43" s="356"/>
      <c r="R43" s="356"/>
      <c r="S43" s="356"/>
      <c r="T43" s="356"/>
      <c r="U43" s="356"/>
      <c r="V43" s="357"/>
      <c r="W43" s="74"/>
      <c r="X43" s="32"/>
      <c r="Y43" s="32"/>
    </row>
    <row r="44" spans="1:25" ht="15" customHeight="1" x14ac:dyDescent="0.2">
      <c r="A44" s="32"/>
      <c r="B44" s="32"/>
      <c r="C44" s="32"/>
      <c r="D44" s="32"/>
      <c r="E44" s="32"/>
      <c r="F44" s="32"/>
      <c r="G44" s="32"/>
      <c r="H44" s="32"/>
      <c r="I44" s="72"/>
      <c r="J44" s="355"/>
      <c r="K44" s="356"/>
      <c r="L44" s="356"/>
      <c r="M44" s="356"/>
      <c r="N44" s="356"/>
      <c r="O44" s="356"/>
      <c r="P44" s="356"/>
      <c r="Q44" s="356"/>
      <c r="R44" s="356"/>
      <c r="S44" s="356"/>
      <c r="T44" s="356"/>
      <c r="U44" s="356"/>
      <c r="V44" s="357"/>
      <c r="W44" s="74"/>
      <c r="X44" s="32"/>
      <c r="Y44" s="32"/>
    </row>
    <row r="45" spans="1:25" ht="15" customHeight="1" x14ac:dyDescent="0.2">
      <c r="A45" s="32"/>
      <c r="B45" s="32"/>
      <c r="C45" s="32"/>
      <c r="D45" s="32"/>
      <c r="E45" s="32"/>
      <c r="F45" s="32"/>
      <c r="G45" s="32"/>
      <c r="H45" s="32"/>
      <c r="I45" s="72"/>
      <c r="J45" s="355"/>
      <c r="K45" s="356"/>
      <c r="L45" s="356"/>
      <c r="M45" s="356"/>
      <c r="N45" s="356"/>
      <c r="O45" s="356"/>
      <c r="P45" s="356"/>
      <c r="Q45" s="356"/>
      <c r="R45" s="356"/>
      <c r="S45" s="356"/>
      <c r="T45" s="356"/>
      <c r="U45" s="356"/>
      <c r="V45" s="357"/>
      <c r="W45" s="74"/>
      <c r="X45" s="32"/>
      <c r="Y45" s="32"/>
    </row>
    <row r="46" spans="1:25" ht="15.75" customHeight="1" x14ac:dyDescent="0.2">
      <c r="A46" s="32"/>
      <c r="B46" s="32"/>
      <c r="C46" s="32"/>
      <c r="D46" s="32"/>
      <c r="E46" s="32"/>
      <c r="F46" s="32"/>
      <c r="G46" s="32"/>
      <c r="H46" s="32"/>
      <c r="I46" s="72"/>
      <c r="J46" s="355"/>
      <c r="K46" s="356"/>
      <c r="L46" s="356"/>
      <c r="M46" s="356"/>
      <c r="N46" s="356"/>
      <c r="O46" s="356"/>
      <c r="P46" s="356"/>
      <c r="Q46" s="356"/>
      <c r="R46" s="356"/>
      <c r="S46" s="356"/>
      <c r="T46" s="356"/>
      <c r="U46" s="356"/>
      <c r="V46" s="357"/>
      <c r="W46" s="74"/>
      <c r="X46" s="32"/>
      <c r="Y46" s="32"/>
    </row>
    <row r="47" spans="1:25" x14ac:dyDescent="0.2">
      <c r="A47" s="32"/>
      <c r="B47" s="32"/>
      <c r="C47" s="32"/>
      <c r="D47" s="32"/>
      <c r="E47" s="32"/>
      <c r="F47" s="32"/>
      <c r="G47" s="32"/>
      <c r="H47" s="32"/>
      <c r="I47" s="72"/>
      <c r="J47" s="355"/>
      <c r="K47" s="356"/>
      <c r="L47" s="356"/>
      <c r="M47" s="356"/>
      <c r="N47" s="356"/>
      <c r="O47" s="356"/>
      <c r="P47" s="356"/>
      <c r="Q47" s="356"/>
      <c r="R47" s="356"/>
      <c r="S47" s="356"/>
      <c r="T47" s="356"/>
      <c r="U47" s="356"/>
      <c r="V47" s="357"/>
      <c r="W47" s="74"/>
      <c r="X47" s="32"/>
      <c r="Y47" s="32"/>
    </row>
    <row r="48" spans="1:25" x14ac:dyDescent="0.2">
      <c r="A48" s="32"/>
      <c r="B48" s="32"/>
      <c r="C48" s="32"/>
      <c r="D48" s="32"/>
      <c r="E48" s="32"/>
      <c r="F48" s="32"/>
      <c r="G48" s="32"/>
      <c r="H48" s="32"/>
      <c r="I48" s="72"/>
      <c r="J48" s="355"/>
      <c r="K48" s="356"/>
      <c r="L48" s="356"/>
      <c r="M48" s="356"/>
      <c r="N48" s="356"/>
      <c r="O48" s="356"/>
      <c r="P48" s="356"/>
      <c r="Q48" s="356"/>
      <c r="R48" s="356"/>
      <c r="S48" s="356"/>
      <c r="T48" s="356"/>
      <c r="U48" s="356"/>
      <c r="V48" s="357"/>
      <c r="W48" s="74"/>
      <c r="X48" s="32"/>
      <c r="Y48" s="32"/>
    </row>
    <row r="49" spans="1:25" x14ac:dyDescent="0.2">
      <c r="A49" s="32"/>
      <c r="B49" s="32"/>
      <c r="C49" s="32"/>
      <c r="D49" s="32"/>
      <c r="E49" s="32"/>
      <c r="F49" s="32"/>
      <c r="G49" s="32"/>
      <c r="H49" s="32"/>
      <c r="I49" s="72"/>
      <c r="J49" s="355"/>
      <c r="K49" s="356"/>
      <c r="L49" s="356"/>
      <c r="M49" s="356"/>
      <c r="N49" s="356"/>
      <c r="O49" s="356"/>
      <c r="P49" s="356"/>
      <c r="Q49" s="356"/>
      <c r="R49" s="356"/>
      <c r="S49" s="356"/>
      <c r="T49" s="356"/>
      <c r="U49" s="356"/>
      <c r="V49" s="357"/>
      <c r="W49" s="74"/>
      <c r="X49" s="32"/>
      <c r="Y49" s="32"/>
    </row>
    <row r="50" spans="1:25" x14ac:dyDescent="0.2">
      <c r="A50" s="32"/>
      <c r="B50" s="32"/>
      <c r="C50" s="32"/>
      <c r="D50" s="32"/>
      <c r="E50" s="32"/>
      <c r="F50" s="32"/>
      <c r="G50" s="32"/>
      <c r="H50" s="32"/>
      <c r="I50" s="72"/>
      <c r="J50" s="355"/>
      <c r="K50" s="356"/>
      <c r="L50" s="356"/>
      <c r="M50" s="356"/>
      <c r="N50" s="356"/>
      <c r="O50" s="356"/>
      <c r="P50" s="356"/>
      <c r="Q50" s="356"/>
      <c r="R50" s="356"/>
      <c r="S50" s="356"/>
      <c r="T50" s="356"/>
      <c r="U50" s="356"/>
      <c r="V50" s="357"/>
      <c r="W50" s="74"/>
      <c r="X50" s="32"/>
      <c r="Y50" s="32"/>
    </row>
    <row r="51" spans="1:25" x14ac:dyDescent="0.2">
      <c r="A51" s="32"/>
      <c r="B51" s="32"/>
      <c r="C51" s="32"/>
      <c r="D51" s="32"/>
      <c r="E51" s="32"/>
      <c r="F51" s="32"/>
      <c r="G51" s="32"/>
      <c r="H51" s="32"/>
      <c r="I51" s="72"/>
      <c r="J51" s="355"/>
      <c r="K51" s="356"/>
      <c r="L51" s="356"/>
      <c r="M51" s="356"/>
      <c r="N51" s="356"/>
      <c r="O51" s="356"/>
      <c r="P51" s="356"/>
      <c r="Q51" s="356"/>
      <c r="R51" s="356"/>
      <c r="S51" s="356"/>
      <c r="T51" s="356"/>
      <c r="U51" s="356"/>
      <c r="V51" s="357"/>
      <c r="W51" s="74"/>
      <c r="X51" s="32"/>
      <c r="Y51" s="32"/>
    </row>
    <row r="52" spans="1:25" x14ac:dyDescent="0.2">
      <c r="A52" s="32"/>
      <c r="B52" s="32"/>
      <c r="C52" s="32"/>
      <c r="D52" s="32"/>
      <c r="E52" s="32"/>
      <c r="F52" s="32"/>
      <c r="G52" s="32"/>
      <c r="H52" s="32"/>
      <c r="I52" s="72"/>
      <c r="J52" s="355"/>
      <c r="K52" s="356"/>
      <c r="L52" s="356"/>
      <c r="M52" s="356"/>
      <c r="N52" s="356"/>
      <c r="O52" s="356"/>
      <c r="P52" s="356"/>
      <c r="Q52" s="356"/>
      <c r="R52" s="356"/>
      <c r="S52" s="356"/>
      <c r="T52" s="356"/>
      <c r="U52" s="356"/>
      <c r="V52" s="357"/>
      <c r="W52" s="74"/>
      <c r="X52" s="32"/>
      <c r="Y52" s="32"/>
    </row>
    <row r="53" spans="1:25" ht="15" customHeight="1" x14ac:dyDescent="0.2">
      <c r="A53" s="32"/>
      <c r="B53" s="32"/>
      <c r="C53" s="32"/>
      <c r="D53" s="32"/>
      <c r="E53" s="32"/>
      <c r="F53" s="32"/>
      <c r="G53" s="32"/>
      <c r="H53" s="32"/>
      <c r="I53" s="72"/>
      <c r="J53" s="355"/>
      <c r="K53" s="356"/>
      <c r="L53" s="356"/>
      <c r="M53" s="356"/>
      <c r="N53" s="356"/>
      <c r="O53" s="356"/>
      <c r="P53" s="356"/>
      <c r="Q53" s="356"/>
      <c r="R53" s="356"/>
      <c r="S53" s="356"/>
      <c r="T53" s="356"/>
      <c r="U53" s="356"/>
      <c r="V53" s="357"/>
      <c r="W53" s="74"/>
      <c r="X53" s="32"/>
      <c r="Y53" s="32"/>
    </row>
    <row r="54" spans="1:25" x14ac:dyDescent="0.2">
      <c r="A54" s="32"/>
      <c r="B54" s="32"/>
      <c r="C54" s="32"/>
      <c r="D54" s="32"/>
      <c r="E54" s="32"/>
      <c r="F54" s="32"/>
      <c r="G54" s="32"/>
      <c r="H54" s="32"/>
      <c r="I54" s="72"/>
      <c r="J54" s="355"/>
      <c r="K54" s="356"/>
      <c r="L54" s="356"/>
      <c r="M54" s="356"/>
      <c r="N54" s="356"/>
      <c r="O54" s="356"/>
      <c r="P54" s="356"/>
      <c r="Q54" s="356"/>
      <c r="R54" s="356"/>
      <c r="S54" s="356"/>
      <c r="T54" s="356"/>
      <c r="U54" s="356"/>
      <c r="V54" s="357"/>
      <c r="W54" s="74"/>
      <c r="X54" s="32"/>
      <c r="Y54" s="32"/>
    </row>
    <row r="55" spans="1:25" x14ac:dyDescent="0.2">
      <c r="A55" s="32"/>
      <c r="B55" s="32"/>
      <c r="C55" s="32"/>
      <c r="D55" s="32"/>
      <c r="E55" s="32"/>
      <c r="F55" s="32"/>
      <c r="G55" s="32"/>
      <c r="H55" s="32"/>
      <c r="I55" s="72"/>
      <c r="J55" s="355"/>
      <c r="K55" s="356"/>
      <c r="L55" s="356"/>
      <c r="M55" s="356"/>
      <c r="N55" s="356"/>
      <c r="O55" s="356"/>
      <c r="P55" s="356"/>
      <c r="Q55" s="356"/>
      <c r="R55" s="356"/>
      <c r="S55" s="356"/>
      <c r="T55" s="356"/>
      <c r="U55" s="356"/>
      <c r="V55" s="357"/>
      <c r="W55" s="74"/>
      <c r="X55" s="32"/>
      <c r="Y55" s="32"/>
    </row>
    <row r="56" spans="1:25" x14ac:dyDescent="0.2">
      <c r="A56" s="32"/>
      <c r="B56" s="32"/>
      <c r="C56" s="32"/>
      <c r="D56" s="32"/>
      <c r="E56" s="32"/>
      <c r="F56" s="32"/>
      <c r="G56" s="32"/>
      <c r="H56" s="32"/>
      <c r="I56" s="72"/>
      <c r="J56" s="355"/>
      <c r="K56" s="356"/>
      <c r="L56" s="356"/>
      <c r="M56" s="356"/>
      <c r="N56" s="356"/>
      <c r="O56" s="356"/>
      <c r="P56" s="356"/>
      <c r="Q56" s="356"/>
      <c r="R56" s="356"/>
      <c r="S56" s="356"/>
      <c r="T56" s="356"/>
      <c r="U56" s="356"/>
      <c r="V56" s="357"/>
      <c r="W56" s="74"/>
      <c r="X56" s="32"/>
      <c r="Y56" s="32"/>
    </row>
    <row r="57" spans="1:25" x14ac:dyDescent="0.2">
      <c r="A57" s="32"/>
      <c r="B57" s="32"/>
      <c r="C57" s="32"/>
      <c r="D57" s="32"/>
      <c r="E57" s="32"/>
      <c r="F57" s="32"/>
      <c r="G57" s="32"/>
      <c r="H57" s="32"/>
      <c r="I57" s="72"/>
      <c r="J57" s="358"/>
      <c r="K57" s="359"/>
      <c r="L57" s="359"/>
      <c r="M57" s="359"/>
      <c r="N57" s="359"/>
      <c r="O57" s="359"/>
      <c r="P57" s="359"/>
      <c r="Q57" s="359"/>
      <c r="R57" s="359"/>
      <c r="S57" s="359"/>
      <c r="T57" s="359"/>
      <c r="U57" s="359"/>
      <c r="V57" s="360"/>
      <c r="W57" s="74"/>
      <c r="X57" s="32"/>
      <c r="Y57" s="32"/>
    </row>
    <row r="58" spans="1:25" ht="16" thickBot="1" x14ac:dyDescent="0.25">
      <c r="A58" s="32"/>
      <c r="B58" s="32"/>
      <c r="C58" s="32"/>
      <c r="D58" s="32"/>
      <c r="E58" s="32"/>
      <c r="F58" s="32"/>
      <c r="G58" s="32"/>
      <c r="H58" s="32"/>
      <c r="I58" s="76"/>
      <c r="J58" s="77"/>
      <c r="K58" s="77"/>
      <c r="L58" s="234"/>
      <c r="M58" s="234"/>
      <c r="N58" s="234"/>
      <c r="O58" s="77"/>
      <c r="P58" s="77"/>
      <c r="Q58" s="234"/>
      <c r="R58" s="234"/>
      <c r="S58" s="234"/>
      <c r="T58" s="234"/>
      <c r="U58" s="234"/>
      <c r="V58" s="236"/>
      <c r="W58" s="78"/>
      <c r="X58" s="32"/>
      <c r="Y58" s="32"/>
    </row>
    <row r="59" spans="1:25" x14ac:dyDescent="0.2">
      <c r="A59" s="32"/>
      <c r="B59" s="32"/>
      <c r="C59" s="32"/>
      <c r="D59" s="32"/>
      <c r="E59" s="32"/>
      <c r="F59" s="32"/>
      <c r="G59" s="32"/>
      <c r="H59" s="32"/>
      <c r="I59" s="32"/>
      <c r="J59" s="32"/>
      <c r="K59" s="32"/>
      <c r="L59" s="22"/>
      <c r="M59" s="22"/>
      <c r="N59" s="22"/>
      <c r="O59" s="32"/>
      <c r="P59" s="32"/>
      <c r="Q59" s="22"/>
      <c r="R59" s="22"/>
      <c r="S59" s="22"/>
      <c r="T59" s="22"/>
      <c r="U59" s="22"/>
      <c r="V59" s="205"/>
      <c r="W59" s="32"/>
      <c r="X59" s="32"/>
      <c r="Y59" s="32"/>
    </row>
    <row r="60" spans="1:25" x14ac:dyDescent="0.2">
      <c r="A60" s="32"/>
      <c r="B60" s="32"/>
      <c r="C60" s="32"/>
      <c r="D60" s="32"/>
      <c r="E60" s="32"/>
      <c r="F60" s="32"/>
      <c r="G60" s="32"/>
      <c r="H60" s="32"/>
      <c r="I60" s="32"/>
      <c r="J60" s="32"/>
      <c r="K60" s="32"/>
      <c r="L60" s="22"/>
      <c r="M60" s="22"/>
      <c r="N60" s="22"/>
      <c r="O60" s="32"/>
      <c r="P60" s="32"/>
      <c r="Q60" s="22"/>
      <c r="R60" s="22"/>
      <c r="S60" s="22"/>
      <c r="T60" s="22"/>
      <c r="U60" s="22"/>
      <c r="V60" s="205"/>
      <c r="W60" s="32"/>
      <c r="X60" s="32"/>
      <c r="Y60" s="32"/>
    </row>
    <row r="61" spans="1:25" x14ac:dyDescent="0.2">
      <c r="H61" s="32"/>
      <c r="I61" s="32"/>
      <c r="J61" s="32"/>
      <c r="K61" s="32"/>
      <c r="L61" s="22"/>
      <c r="M61" s="22"/>
      <c r="N61" s="22"/>
      <c r="O61" s="32"/>
      <c r="P61" s="32"/>
      <c r="Q61" s="22"/>
      <c r="R61" s="22"/>
      <c r="S61" s="22"/>
      <c r="T61" s="22"/>
      <c r="U61" s="22"/>
      <c r="V61" s="205"/>
      <c r="W61" s="32"/>
      <c r="X61" s="32"/>
      <c r="Y61" s="32"/>
    </row>
    <row r="62" spans="1:25" x14ac:dyDescent="0.2">
      <c r="A62" s="32"/>
      <c r="B62" s="32"/>
      <c r="C62" s="32"/>
      <c r="D62" s="32"/>
      <c r="E62" s="32"/>
      <c r="F62" s="32"/>
      <c r="G62" s="32"/>
      <c r="H62" s="32"/>
      <c r="I62" s="32"/>
      <c r="J62" s="32"/>
      <c r="K62" s="32"/>
      <c r="L62" s="22"/>
      <c r="M62" s="22"/>
      <c r="N62" s="22"/>
      <c r="O62" s="32"/>
      <c r="P62" s="32"/>
      <c r="Q62" s="22"/>
      <c r="R62" s="22"/>
      <c r="S62" s="22"/>
      <c r="T62" s="22"/>
      <c r="U62" s="22"/>
      <c r="V62" s="205"/>
      <c r="W62" s="32"/>
      <c r="X62" s="32"/>
      <c r="Y62" s="32"/>
    </row>
    <row r="63" spans="1:25" x14ac:dyDescent="0.2">
      <c r="A63" s="32"/>
      <c r="B63" s="32"/>
      <c r="C63" s="32"/>
      <c r="D63" s="32"/>
      <c r="E63" s="32"/>
      <c r="F63" s="32"/>
      <c r="G63" s="32"/>
      <c r="H63" s="32"/>
      <c r="I63" s="32"/>
      <c r="J63" s="32"/>
      <c r="K63" s="32"/>
      <c r="L63" s="22"/>
      <c r="M63" s="22"/>
      <c r="N63" s="22"/>
      <c r="O63" s="32"/>
      <c r="P63" s="32"/>
      <c r="Q63" s="22"/>
      <c r="R63" s="22"/>
      <c r="S63" s="22"/>
      <c r="T63" s="22"/>
      <c r="U63" s="22"/>
      <c r="V63" s="205"/>
      <c r="W63" s="32"/>
      <c r="X63" s="32"/>
      <c r="Y63" s="32"/>
    </row>
    <row r="64" spans="1:25" ht="15" customHeight="1" x14ac:dyDescent="0.2">
      <c r="A64" s="32"/>
      <c r="B64" s="32"/>
      <c r="C64" s="32"/>
      <c r="D64" s="32"/>
      <c r="E64" s="32"/>
      <c r="F64" s="32"/>
      <c r="G64" s="32"/>
      <c r="H64" s="32"/>
      <c r="I64" s="32"/>
      <c r="J64" s="32"/>
      <c r="K64" s="32"/>
      <c r="L64" s="22"/>
      <c r="M64" s="22"/>
      <c r="N64" s="22"/>
      <c r="O64" s="32"/>
      <c r="P64" s="32"/>
      <c r="Q64" s="22"/>
      <c r="R64" s="22"/>
      <c r="S64" s="22"/>
      <c r="T64" s="22"/>
      <c r="U64" s="22"/>
      <c r="V64" s="205"/>
      <c r="W64" s="32"/>
      <c r="X64" s="32"/>
      <c r="Y64" s="32"/>
    </row>
    <row r="65" spans="1:25" ht="15" customHeight="1" x14ac:dyDescent="0.2">
      <c r="A65" s="32"/>
      <c r="B65" s="32"/>
      <c r="C65" s="32"/>
      <c r="D65" s="32"/>
      <c r="E65" s="32"/>
      <c r="F65" s="32"/>
      <c r="G65" s="32"/>
      <c r="H65" s="32"/>
      <c r="I65" s="32"/>
      <c r="J65" s="32"/>
      <c r="K65" s="32"/>
      <c r="L65" s="22"/>
      <c r="M65" s="22"/>
      <c r="N65" s="22"/>
      <c r="O65" s="32"/>
      <c r="P65" s="32"/>
      <c r="Q65" s="22"/>
      <c r="R65" s="22"/>
      <c r="S65" s="22"/>
      <c r="T65" s="22"/>
      <c r="U65" s="22"/>
      <c r="V65" s="205"/>
      <c r="W65" s="32"/>
      <c r="X65" s="32"/>
      <c r="Y65" s="32"/>
    </row>
    <row r="66" spans="1:25" ht="15" customHeight="1" x14ac:dyDescent="0.2">
      <c r="A66" s="32"/>
      <c r="B66" s="32"/>
      <c r="C66" s="32"/>
      <c r="D66" s="32"/>
      <c r="E66" s="32"/>
      <c r="F66" s="32"/>
      <c r="G66" s="32"/>
      <c r="H66" s="32"/>
      <c r="I66" s="32"/>
      <c r="J66" s="32"/>
      <c r="K66" s="32"/>
      <c r="L66" s="22"/>
      <c r="M66" s="22"/>
      <c r="N66" s="22"/>
      <c r="O66" s="32"/>
      <c r="P66" s="32"/>
      <c r="Q66" s="22"/>
      <c r="R66" s="22"/>
      <c r="S66" s="22"/>
      <c r="T66" s="22"/>
      <c r="U66" s="22"/>
      <c r="V66" s="205"/>
      <c r="W66" s="32"/>
      <c r="X66" s="32"/>
      <c r="Y66" s="32"/>
    </row>
    <row r="67" spans="1:25" ht="15" customHeight="1" x14ac:dyDescent="0.2">
      <c r="A67" s="32"/>
      <c r="B67" s="32"/>
      <c r="C67" s="32"/>
      <c r="D67" s="32"/>
      <c r="E67" s="32"/>
      <c r="F67" s="32"/>
      <c r="G67" s="32"/>
      <c r="H67" s="32"/>
      <c r="I67" s="32"/>
      <c r="J67" s="32"/>
      <c r="K67" s="32"/>
      <c r="L67" s="22"/>
      <c r="M67" s="22"/>
      <c r="N67" s="22"/>
      <c r="O67" s="32"/>
      <c r="P67" s="32"/>
      <c r="Q67" s="22"/>
      <c r="R67" s="22"/>
      <c r="S67" s="22"/>
      <c r="T67" s="22"/>
      <c r="U67" s="22"/>
      <c r="V67" s="205"/>
      <c r="W67" s="32"/>
      <c r="X67" s="32"/>
      <c r="Y67" s="32"/>
    </row>
    <row r="68" spans="1:25" ht="15" customHeight="1" x14ac:dyDescent="0.2">
      <c r="A68" s="32"/>
      <c r="B68" s="32"/>
      <c r="C68" s="32"/>
      <c r="D68" s="32"/>
      <c r="E68" s="32"/>
      <c r="F68" s="32"/>
      <c r="G68" s="32"/>
      <c r="H68" s="32"/>
      <c r="I68" s="32"/>
      <c r="J68" s="32"/>
      <c r="K68" s="32"/>
      <c r="L68" s="22"/>
      <c r="M68" s="22"/>
      <c r="N68" s="22"/>
      <c r="O68" s="32"/>
      <c r="P68" s="32"/>
      <c r="Q68" s="22"/>
      <c r="R68" s="22"/>
      <c r="S68" s="22"/>
      <c r="T68" s="22"/>
      <c r="U68" s="22"/>
      <c r="V68" s="205"/>
      <c r="W68" s="32"/>
      <c r="X68" s="32"/>
      <c r="Y68" s="32"/>
    </row>
    <row r="69" spans="1:25" ht="15" customHeight="1" x14ac:dyDescent="0.2">
      <c r="A69" s="32"/>
      <c r="B69" s="32"/>
      <c r="C69" s="32"/>
      <c r="D69" s="32"/>
      <c r="E69" s="32"/>
      <c r="F69" s="32"/>
      <c r="G69" s="32"/>
      <c r="H69" s="32"/>
      <c r="I69" s="32"/>
      <c r="J69" s="32"/>
      <c r="K69" s="32"/>
      <c r="L69" s="22"/>
      <c r="M69" s="22"/>
      <c r="N69" s="22"/>
      <c r="O69" s="32"/>
      <c r="P69" s="32"/>
      <c r="Q69" s="22"/>
      <c r="R69" s="22"/>
      <c r="S69" s="22"/>
      <c r="T69" s="22"/>
      <c r="U69" s="22"/>
      <c r="V69" s="205"/>
      <c r="W69" s="32"/>
      <c r="X69" s="32"/>
      <c r="Y69" s="32"/>
    </row>
    <row r="75" spans="1:25" ht="15" customHeight="1" x14ac:dyDescent="0.2"/>
    <row r="76" spans="1:25" ht="15" customHeight="1" x14ac:dyDescent="0.2"/>
    <row r="77" spans="1:25" ht="15" customHeight="1" x14ac:dyDescent="0.2"/>
    <row r="78" spans="1:25" ht="15" customHeight="1" x14ac:dyDescent="0.2"/>
    <row r="79" spans="1:25" ht="15" customHeight="1" x14ac:dyDescent="0.2"/>
    <row r="80" spans="1:25"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sheetData>
  <mergeCells count="13">
    <mergeCell ref="B29:F29"/>
    <mergeCell ref="J32:O32"/>
    <mergeCell ref="J34:O34"/>
    <mergeCell ref="T5:V5"/>
    <mergeCell ref="P5:S5"/>
    <mergeCell ref="B8:C9"/>
    <mergeCell ref="Q3:V3"/>
    <mergeCell ref="Q4:V4"/>
    <mergeCell ref="J5:N5"/>
    <mergeCell ref="J38:V57"/>
    <mergeCell ref="P29:V32"/>
    <mergeCell ref="B26:E26"/>
    <mergeCell ref="B28:F28"/>
  </mergeCells>
  <dataValidations count="1">
    <dataValidation type="decimal" allowBlank="1" showInputMessage="1" showErrorMessage="1" errorTitle="Enter a percentage (0% to 100%)" error="This must be a percentage between 0% and 100%, for example 30%. In Google Sheets or LibreOffice, type 30% or 0.3 (a plain 30 there means 3000%)." promptTitle="Percentage input" prompt="Enter a percentage between 0% and 100%, for example 30% (or 0.3)." sqref="F17:F18 E19:E21 F22 M29:M30">
      <formula1>0</formula1>
      <formula2>1</formula2>
    </dataValidation>
  </dataValidations>
  <hyperlinks>
    <hyperlink ref="S6" location="Vendors!A1" display="Vendor *" xr:uid="{00000000-0004-0000-0000-000000000000}"/>
    <hyperlink ref="B26" location="Instructions!B14" display=" found on the Instructions Tab, Step 1. " xr:uid="{00000000-0004-0000-0000-000001000000}"/>
    <hyperlink ref="B28:F28" location="Instructions!AK4" display="Bottle Size Conversion Table in the Instructions Tab." xr:uid="{00000000-0004-0000-0000-000002000000}"/>
    <hyperlink ref="B29:F29" location="'Unit Converter'!A1" display="Food Unit Conversion Helper (Unit Converter tab)."/>
  </hyperlinks>
  <printOptions horizontalCentered="1"/>
  <pageMargins left="0.4" right="0.4" top="0.5" bottom="0.6" header="0.3" footer="0.3"/>
  <pageSetup paperSize="1" fitToWidth="1" fitToHeight="1" orientation="landscape" r:id="rId1"/>
  <headerFooter>
    <oddFooter>&amp;L&amp;8Menu Pricing Calculator v6.5.2_2026-10-03  |  © 2024–2026 Tables of Content, LLC&amp;R&amp;8&amp;A  |  Page &amp;P of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Vendors!$AU$2:$AU$501</xm:f>
          </x14:formula1>
          <xm:sqref>S7:S26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00000"/>
    <pageSetUpPr fitToPage="1"/>
  </sheetPr>
  <dimension ref="A1:AV502"/>
  <sheetViews>
    <sheetView zoomScale="120" zoomScaleNormal="120" workbookViewId="0">
      <selection activeCell="C11" sqref="C11"/>
    </sheetView>
  </sheetViews>
  <sheetFormatPr baseColWidth="10" defaultColWidth="8.83203125" defaultRowHeight="15" x14ac:dyDescent="0.2"/>
  <cols>
    <col min="1" max="1" width="21.5" customWidth="1"/>
    <col min="2" max="2" width="16.83203125" customWidth="1"/>
    <col min="3" max="3" width="22.6640625" customWidth="1"/>
    <col min="4" max="4" width="18.5" customWidth="1"/>
    <col min="5" max="5" width="24.5" customWidth="1"/>
    <col min="6" max="6" width="36.1640625" style="2" customWidth="1"/>
    <col min="7" max="7" width="19.5" customWidth="1"/>
    <col min="8" max="8" width="19.33203125" customWidth="1"/>
    <col min="9" max="9" width="22.6640625" customWidth="1"/>
    <col min="10" max="10" width="21.33203125" customWidth="1"/>
    <col min="11" max="11" width="18" customWidth="1"/>
    <col min="12" max="12" width="27" customWidth="1"/>
    <col min="13" max="13" width="13" customWidth="1"/>
    <col min="14" max="14" width="20.1640625" customWidth="1"/>
    <col min="15" max="15" width="23.5" customWidth="1"/>
    <col min="16" max="16" width="20.33203125" customWidth="1"/>
    <col min="17" max="17" width="20.1640625" customWidth="1"/>
    <col min="18" max="18" width="23.6640625" customWidth="1"/>
    <col min="46" max="46" width="19.5" customWidth="1"/>
    <col min="47" max="47" width="18" customWidth="1"/>
  </cols>
  <sheetData>
    <row r="1" spans="1:47" s="168" customFormat="1" ht="25" customHeight="1" thickBot="1" x14ac:dyDescent="0.25">
      <c r="A1" s="170" t="s">
        <v>239</v>
      </c>
      <c r="B1" s="170" t="s">
        <v>240</v>
      </c>
      <c r="C1" s="170" t="s">
        <v>241</v>
      </c>
      <c r="D1" s="170" t="s">
        <v>242</v>
      </c>
      <c r="E1" s="170" t="s">
        <v>243</v>
      </c>
      <c r="F1" s="255" t="s">
        <v>244</v>
      </c>
      <c r="G1" s="170" t="s">
        <v>245</v>
      </c>
      <c r="H1" s="170" t="s">
        <v>248</v>
      </c>
      <c r="I1" s="170" t="s">
        <v>246</v>
      </c>
      <c r="J1" s="170" t="s">
        <v>247</v>
      </c>
      <c r="K1" s="170" t="s">
        <v>249</v>
      </c>
      <c r="L1" s="170" t="s">
        <v>250</v>
      </c>
      <c r="M1" s="170" t="s">
        <v>256</v>
      </c>
      <c r="N1" s="170" t="s">
        <v>251</v>
      </c>
      <c r="O1" s="170" t="s">
        <v>252</v>
      </c>
      <c r="P1" s="170" t="s">
        <v>253</v>
      </c>
      <c r="Q1" s="170" t="s">
        <v>254</v>
      </c>
      <c r="R1" s="170" t="s">
        <v>255</v>
      </c>
      <c r="AT1" s="169" t="s">
        <v>256</v>
      </c>
      <c r="AU1" s="169" t="s">
        <v>274</v>
      </c>
    </row>
    <row r="2" spans="1:47" x14ac:dyDescent="0.2">
      <c r="A2" t="s">
        <v>374</v>
      </c>
      <c r="C2" t="s">
        <v>375</v>
      </c>
      <c r="E2" s="254" t="s">
        <v>377</v>
      </c>
      <c r="F2" s="256" t="s">
        <v>376</v>
      </c>
      <c r="G2" t="s">
        <v>378</v>
      </c>
      <c r="AT2" s="176" t="s">
        <v>257</v>
      </c>
      <c r="AU2" s="177" t="str" cm="1">
        <f t="array" ref="AU2:AU501">_xlfn._xlws.SORT(A2:A501)</f>
        <v>Sample Wine Vendor</v>
      </c>
    </row>
    <row r="3" spans="1:47" x14ac:dyDescent="0.2">
      <c r="AT3" s="176" t="s">
        <v>258</v>
      </c>
      <c r="AU3" s="177">
        <v>0</v>
      </c>
    </row>
    <row r="4" spans="1:47" x14ac:dyDescent="0.2">
      <c r="AT4" s="176" t="s">
        <v>259</v>
      </c>
      <c r="AU4" s="177">
        <v>0</v>
      </c>
    </row>
    <row r="5" spans="1:47" x14ac:dyDescent="0.2">
      <c r="AT5" s="176" t="s">
        <v>260</v>
      </c>
      <c r="AU5" s="177">
        <v>0</v>
      </c>
    </row>
    <row r="6" spans="1:47" x14ac:dyDescent="0.2">
      <c r="AT6" s="176" t="s">
        <v>261</v>
      </c>
      <c r="AU6" s="177">
        <v>0</v>
      </c>
    </row>
    <row r="7" spans="1:47" x14ac:dyDescent="0.2">
      <c r="AT7" s="176" t="s">
        <v>262</v>
      </c>
      <c r="AU7" s="177">
        <v>0</v>
      </c>
    </row>
    <row r="8" spans="1:47" x14ac:dyDescent="0.2">
      <c r="AT8" s="176" t="s">
        <v>263</v>
      </c>
      <c r="AU8" s="177">
        <v>0</v>
      </c>
    </row>
    <row r="9" spans="1:47" x14ac:dyDescent="0.2">
      <c r="AT9" s="176" t="s">
        <v>264</v>
      </c>
      <c r="AU9" s="177">
        <v>0</v>
      </c>
    </row>
    <row r="10" spans="1:47" x14ac:dyDescent="0.2">
      <c r="AT10" s="176" t="s">
        <v>265</v>
      </c>
      <c r="AU10" s="177">
        <v>0</v>
      </c>
    </row>
    <row r="11" spans="1:47" x14ac:dyDescent="0.2">
      <c r="AT11" s="176" t="s">
        <v>266</v>
      </c>
      <c r="AU11" s="177">
        <v>0</v>
      </c>
    </row>
    <row r="12" spans="1:47" x14ac:dyDescent="0.2">
      <c r="AT12" s="176" t="s">
        <v>267</v>
      </c>
      <c r="AU12" s="177">
        <v>0</v>
      </c>
    </row>
    <row r="13" spans="1:47" x14ac:dyDescent="0.2">
      <c r="AU13" s="177">
        <v>0</v>
      </c>
    </row>
    <row r="14" spans="1:47" x14ac:dyDescent="0.2">
      <c r="AU14" s="177">
        <v>0</v>
      </c>
    </row>
    <row r="15" spans="1:47" x14ac:dyDescent="0.2">
      <c r="AU15" s="177">
        <v>0</v>
      </c>
    </row>
    <row r="16" spans="1:47" x14ac:dyDescent="0.2">
      <c r="AU16" s="177">
        <v>0</v>
      </c>
    </row>
    <row r="17" spans="47:47" x14ac:dyDescent="0.2">
      <c r="AU17" s="177">
        <v>0</v>
      </c>
    </row>
    <row r="18" spans="47:47" x14ac:dyDescent="0.2">
      <c r="AU18" s="177">
        <v>0</v>
      </c>
    </row>
    <row r="19" spans="47:47" x14ac:dyDescent="0.2">
      <c r="AU19" s="177">
        <v>0</v>
      </c>
    </row>
    <row r="20" spans="47:47" x14ac:dyDescent="0.2">
      <c r="AU20" s="177">
        <v>0</v>
      </c>
    </row>
    <row r="21" spans="47:47" x14ac:dyDescent="0.2">
      <c r="AU21" s="177">
        <v>0</v>
      </c>
    </row>
    <row r="22" spans="47:47" x14ac:dyDescent="0.2">
      <c r="AU22" s="177">
        <v>0</v>
      </c>
    </row>
    <row r="23" spans="47:47" x14ac:dyDescent="0.2">
      <c r="AU23" s="177">
        <v>0</v>
      </c>
    </row>
    <row r="24" spans="47:47" x14ac:dyDescent="0.2">
      <c r="AU24" s="177">
        <v>0</v>
      </c>
    </row>
    <row r="25" spans="47:47" x14ac:dyDescent="0.2">
      <c r="AU25" s="177">
        <v>0</v>
      </c>
    </row>
    <row r="26" spans="47:47" x14ac:dyDescent="0.2">
      <c r="AU26" s="177">
        <v>0</v>
      </c>
    </row>
    <row r="27" spans="47:47" x14ac:dyDescent="0.2">
      <c r="AU27" s="177">
        <v>0</v>
      </c>
    </row>
    <row r="28" spans="47:47" x14ac:dyDescent="0.2">
      <c r="AU28" s="177">
        <v>0</v>
      </c>
    </row>
    <row r="29" spans="47:47" x14ac:dyDescent="0.2">
      <c r="AU29" s="177">
        <v>0</v>
      </c>
    </row>
    <row r="30" spans="47:47" x14ac:dyDescent="0.2">
      <c r="AU30" s="177">
        <v>0</v>
      </c>
    </row>
    <row r="31" spans="47:47" x14ac:dyDescent="0.2">
      <c r="AU31" s="177">
        <v>0</v>
      </c>
    </row>
    <row r="32" spans="47:47" x14ac:dyDescent="0.2">
      <c r="AU32" s="177">
        <v>0</v>
      </c>
    </row>
    <row r="33" spans="47:47" x14ac:dyDescent="0.2">
      <c r="AU33" s="177">
        <v>0</v>
      </c>
    </row>
    <row r="34" spans="47:47" x14ac:dyDescent="0.2">
      <c r="AU34" s="177">
        <v>0</v>
      </c>
    </row>
    <row r="35" spans="47:47" x14ac:dyDescent="0.2">
      <c r="AU35" s="177">
        <v>0</v>
      </c>
    </row>
    <row r="36" spans="47:47" x14ac:dyDescent="0.2">
      <c r="AU36" s="177">
        <v>0</v>
      </c>
    </row>
    <row r="37" spans="47:47" x14ac:dyDescent="0.2">
      <c r="AU37" s="177">
        <v>0</v>
      </c>
    </row>
    <row r="38" spans="47:47" x14ac:dyDescent="0.2">
      <c r="AU38" s="177">
        <v>0</v>
      </c>
    </row>
    <row r="39" spans="47:47" x14ac:dyDescent="0.2">
      <c r="AU39" s="177">
        <v>0</v>
      </c>
    </row>
    <row r="40" spans="47:47" x14ac:dyDescent="0.2">
      <c r="AU40" s="177">
        <v>0</v>
      </c>
    </row>
    <row r="41" spans="47:47" x14ac:dyDescent="0.2">
      <c r="AU41" s="177">
        <v>0</v>
      </c>
    </row>
    <row r="42" spans="47:47" x14ac:dyDescent="0.2">
      <c r="AU42" s="177">
        <v>0</v>
      </c>
    </row>
    <row r="43" spans="47:47" x14ac:dyDescent="0.2">
      <c r="AU43" s="177">
        <v>0</v>
      </c>
    </row>
    <row r="44" spans="47:47" x14ac:dyDescent="0.2">
      <c r="AU44" s="177">
        <v>0</v>
      </c>
    </row>
    <row r="45" spans="47:47" x14ac:dyDescent="0.2">
      <c r="AU45" s="177">
        <v>0</v>
      </c>
    </row>
    <row r="46" spans="47:47" x14ac:dyDescent="0.2">
      <c r="AU46" s="177">
        <v>0</v>
      </c>
    </row>
    <row r="47" spans="47:47" x14ac:dyDescent="0.2">
      <c r="AU47" s="177">
        <v>0</v>
      </c>
    </row>
    <row r="48" spans="47:47" x14ac:dyDescent="0.2">
      <c r="AU48" s="177">
        <v>0</v>
      </c>
    </row>
    <row r="49" spans="47:47" x14ac:dyDescent="0.2">
      <c r="AU49" s="177">
        <v>0</v>
      </c>
    </row>
    <row r="50" spans="47:47" x14ac:dyDescent="0.2">
      <c r="AU50" s="177">
        <v>0</v>
      </c>
    </row>
    <row r="51" spans="47:47" x14ac:dyDescent="0.2">
      <c r="AU51" s="177">
        <v>0</v>
      </c>
    </row>
    <row r="52" spans="47:47" x14ac:dyDescent="0.2">
      <c r="AU52" s="177">
        <v>0</v>
      </c>
    </row>
    <row r="53" spans="47:47" x14ac:dyDescent="0.2">
      <c r="AU53" s="177">
        <v>0</v>
      </c>
    </row>
    <row r="54" spans="47:47" x14ac:dyDescent="0.2">
      <c r="AU54" s="177">
        <v>0</v>
      </c>
    </row>
    <row r="55" spans="47:47" x14ac:dyDescent="0.2">
      <c r="AU55" s="177">
        <v>0</v>
      </c>
    </row>
    <row r="56" spans="47:47" x14ac:dyDescent="0.2">
      <c r="AU56" s="177">
        <v>0</v>
      </c>
    </row>
    <row r="57" spans="47:47" x14ac:dyDescent="0.2">
      <c r="AU57" s="177">
        <v>0</v>
      </c>
    </row>
    <row r="58" spans="47:47" x14ac:dyDescent="0.2">
      <c r="AU58" s="177">
        <v>0</v>
      </c>
    </row>
    <row r="59" spans="47:47" x14ac:dyDescent="0.2">
      <c r="AU59" s="177">
        <v>0</v>
      </c>
    </row>
    <row r="60" spans="47:47" x14ac:dyDescent="0.2">
      <c r="AU60" s="177">
        <v>0</v>
      </c>
    </row>
    <row r="61" spans="47:47" x14ac:dyDescent="0.2">
      <c r="AU61" s="177">
        <v>0</v>
      </c>
    </row>
    <row r="62" spans="47:47" x14ac:dyDescent="0.2">
      <c r="AU62" s="177">
        <v>0</v>
      </c>
    </row>
    <row r="63" spans="47:47" x14ac:dyDescent="0.2">
      <c r="AU63" s="177">
        <v>0</v>
      </c>
    </row>
    <row r="64" spans="47:47" x14ac:dyDescent="0.2">
      <c r="AU64" s="177">
        <v>0</v>
      </c>
    </row>
    <row r="65" spans="47:47" x14ac:dyDescent="0.2">
      <c r="AU65" s="177">
        <v>0</v>
      </c>
    </row>
    <row r="66" spans="47:47" x14ac:dyDescent="0.2">
      <c r="AU66" s="177">
        <v>0</v>
      </c>
    </row>
    <row r="67" spans="47:47" x14ac:dyDescent="0.2">
      <c r="AU67" s="177">
        <v>0</v>
      </c>
    </row>
    <row r="68" spans="47:47" x14ac:dyDescent="0.2">
      <c r="AU68" s="177">
        <v>0</v>
      </c>
    </row>
    <row r="69" spans="47:47" x14ac:dyDescent="0.2">
      <c r="AU69" s="177">
        <v>0</v>
      </c>
    </row>
    <row r="70" spans="47:47" x14ac:dyDescent="0.2">
      <c r="AU70" s="177">
        <v>0</v>
      </c>
    </row>
    <row r="71" spans="47:47" x14ac:dyDescent="0.2">
      <c r="AU71" s="177">
        <v>0</v>
      </c>
    </row>
    <row r="72" spans="47:47" x14ac:dyDescent="0.2">
      <c r="AU72" s="177">
        <v>0</v>
      </c>
    </row>
    <row r="73" spans="47:47" x14ac:dyDescent="0.2">
      <c r="AU73" s="177">
        <v>0</v>
      </c>
    </row>
    <row r="74" spans="47:47" x14ac:dyDescent="0.2">
      <c r="AU74" s="177">
        <v>0</v>
      </c>
    </row>
    <row r="75" spans="47:47" x14ac:dyDescent="0.2">
      <c r="AU75" s="177">
        <v>0</v>
      </c>
    </row>
    <row r="76" spans="47:47" x14ac:dyDescent="0.2">
      <c r="AU76" s="177">
        <v>0</v>
      </c>
    </row>
    <row r="77" spans="47:47" x14ac:dyDescent="0.2">
      <c r="AU77" s="177">
        <v>0</v>
      </c>
    </row>
    <row r="78" spans="47:47" x14ac:dyDescent="0.2">
      <c r="AU78" s="177">
        <v>0</v>
      </c>
    </row>
    <row r="79" spans="47:47" x14ac:dyDescent="0.2">
      <c r="AU79" s="177">
        <v>0</v>
      </c>
    </row>
    <row r="80" spans="47:47" x14ac:dyDescent="0.2">
      <c r="AU80" s="177">
        <v>0</v>
      </c>
    </row>
    <row r="81" spans="47:47" x14ac:dyDescent="0.2">
      <c r="AU81" s="177">
        <v>0</v>
      </c>
    </row>
    <row r="82" spans="47:47" x14ac:dyDescent="0.2">
      <c r="AU82" s="177">
        <v>0</v>
      </c>
    </row>
    <row r="83" spans="47:47" x14ac:dyDescent="0.2">
      <c r="AU83" s="177">
        <v>0</v>
      </c>
    </row>
    <row r="84" spans="47:47" x14ac:dyDescent="0.2">
      <c r="AU84" s="177">
        <v>0</v>
      </c>
    </row>
    <row r="85" spans="47:47" x14ac:dyDescent="0.2">
      <c r="AU85" s="177">
        <v>0</v>
      </c>
    </row>
    <row r="86" spans="47:47" x14ac:dyDescent="0.2">
      <c r="AU86" s="177">
        <v>0</v>
      </c>
    </row>
    <row r="87" spans="47:47" x14ac:dyDescent="0.2">
      <c r="AU87" s="177">
        <v>0</v>
      </c>
    </row>
    <row r="88" spans="47:47" x14ac:dyDescent="0.2">
      <c r="AU88" s="177">
        <v>0</v>
      </c>
    </row>
    <row r="89" spans="47:47" x14ac:dyDescent="0.2">
      <c r="AU89" s="177">
        <v>0</v>
      </c>
    </row>
    <row r="90" spans="47:47" x14ac:dyDescent="0.2">
      <c r="AU90" s="177">
        <v>0</v>
      </c>
    </row>
    <row r="91" spans="47:47" x14ac:dyDescent="0.2">
      <c r="AU91" s="177">
        <v>0</v>
      </c>
    </row>
    <row r="92" spans="47:47" x14ac:dyDescent="0.2">
      <c r="AU92" s="177">
        <v>0</v>
      </c>
    </row>
    <row r="93" spans="47:47" x14ac:dyDescent="0.2">
      <c r="AU93" s="177">
        <v>0</v>
      </c>
    </row>
    <row r="94" spans="47:47" x14ac:dyDescent="0.2">
      <c r="AU94" s="177">
        <v>0</v>
      </c>
    </row>
    <row r="95" spans="47:47" x14ac:dyDescent="0.2">
      <c r="AU95" s="177">
        <v>0</v>
      </c>
    </row>
    <row r="96" spans="47:47" x14ac:dyDescent="0.2">
      <c r="AU96" s="177">
        <v>0</v>
      </c>
    </row>
    <row r="97" spans="47:47" x14ac:dyDescent="0.2">
      <c r="AU97" s="177">
        <v>0</v>
      </c>
    </row>
    <row r="98" spans="47:47" x14ac:dyDescent="0.2">
      <c r="AU98" s="177">
        <v>0</v>
      </c>
    </row>
    <row r="99" spans="47:47" x14ac:dyDescent="0.2">
      <c r="AU99" s="177">
        <v>0</v>
      </c>
    </row>
    <row r="100" spans="47:47" x14ac:dyDescent="0.2">
      <c r="AU100" s="177">
        <v>0</v>
      </c>
    </row>
    <row r="101" spans="47:47" x14ac:dyDescent="0.2">
      <c r="AU101" s="177">
        <v>0</v>
      </c>
    </row>
    <row r="102" spans="47:47" x14ac:dyDescent="0.2">
      <c r="AU102" s="177">
        <v>0</v>
      </c>
    </row>
    <row r="103" spans="47:47" x14ac:dyDescent="0.2">
      <c r="AU103" s="177">
        <v>0</v>
      </c>
    </row>
    <row r="104" spans="47:47" x14ac:dyDescent="0.2">
      <c r="AU104" s="177">
        <v>0</v>
      </c>
    </row>
    <row r="105" spans="47:47" x14ac:dyDescent="0.2">
      <c r="AU105" s="177">
        <v>0</v>
      </c>
    </row>
    <row r="106" spans="47:47" x14ac:dyDescent="0.2">
      <c r="AU106" s="177">
        <v>0</v>
      </c>
    </row>
    <row r="107" spans="47:47" x14ac:dyDescent="0.2">
      <c r="AU107" s="177">
        <v>0</v>
      </c>
    </row>
    <row r="108" spans="47:47" x14ac:dyDescent="0.2">
      <c r="AU108" s="177">
        <v>0</v>
      </c>
    </row>
    <row r="109" spans="47:47" x14ac:dyDescent="0.2">
      <c r="AU109" s="177">
        <v>0</v>
      </c>
    </row>
    <row r="110" spans="47:47" x14ac:dyDescent="0.2">
      <c r="AU110" s="177">
        <v>0</v>
      </c>
    </row>
    <row r="111" spans="47:47" x14ac:dyDescent="0.2">
      <c r="AU111" s="177">
        <v>0</v>
      </c>
    </row>
    <row r="112" spans="47:47" x14ac:dyDescent="0.2">
      <c r="AU112" s="177">
        <v>0</v>
      </c>
    </row>
    <row r="113" spans="47:47" x14ac:dyDescent="0.2">
      <c r="AU113" s="177">
        <v>0</v>
      </c>
    </row>
    <row r="114" spans="47:47" x14ac:dyDescent="0.2">
      <c r="AU114" s="177">
        <v>0</v>
      </c>
    </row>
    <row r="115" spans="47:47" x14ac:dyDescent="0.2">
      <c r="AU115" s="177">
        <v>0</v>
      </c>
    </row>
    <row r="116" spans="47:47" x14ac:dyDescent="0.2">
      <c r="AU116" s="177">
        <v>0</v>
      </c>
    </row>
    <row r="117" spans="47:47" x14ac:dyDescent="0.2">
      <c r="AU117" s="177">
        <v>0</v>
      </c>
    </row>
    <row r="118" spans="47:47" x14ac:dyDescent="0.2">
      <c r="AU118" s="177">
        <v>0</v>
      </c>
    </row>
    <row r="119" spans="47:47" x14ac:dyDescent="0.2">
      <c r="AU119" s="177">
        <v>0</v>
      </c>
    </row>
    <row r="120" spans="47:47" x14ac:dyDescent="0.2">
      <c r="AU120" s="177">
        <v>0</v>
      </c>
    </row>
    <row r="121" spans="47:47" x14ac:dyDescent="0.2">
      <c r="AU121" s="177">
        <v>0</v>
      </c>
    </row>
    <row r="122" spans="47:47" x14ac:dyDescent="0.2">
      <c r="AU122" s="177">
        <v>0</v>
      </c>
    </row>
    <row r="123" spans="47:47" x14ac:dyDescent="0.2">
      <c r="AU123" s="177">
        <v>0</v>
      </c>
    </row>
    <row r="124" spans="47:47" x14ac:dyDescent="0.2">
      <c r="AU124" s="177">
        <v>0</v>
      </c>
    </row>
    <row r="125" spans="47:47" x14ac:dyDescent="0.2">
      <c r="AU125" s="177">
        <v>0</v>
      </c>
    </row>
    <row r="126" spans="47:47" x14ac:dyDescent="0.2">
      <c r="AU126" s="177">
        <v>0</v>
      </c>
    </row>
    <row r="127" spans="47:47" x14ac:dyDescent="0.2">
      <c r="AU127" s="177">
        <v>0</v>
      </c>
    </row>
    <row r="128" spans="47:47" x14ac:dyDescent="0.2">
      <c r="AU128" s="177">
        <v>0</v>
      </c>
    </row>
    <row r="129" spans="47:47" x14ac:dyDescent="0.2">
      <c r="AU129" s="177">
        <v>0</v>
      </c>
    </row>
    <row r="130" spans="47:47" x14ac:dyDescent="0.2">
      <c r="AU130" s="177">
        <v>0</v>
      </c>
    </row>
    <row r="131" spans="47:47" x14ac:dyDescent="0.2">
      <c r="AU131" s="177">
        <v>0</v>
      </c>
    </row>
    <row r="132" spans="47:47" x14ac:dyDescent="0.2">
      <c r="AU132" s="177">
        <v>0</v>
      </c>
    </row>
    <row r="133" spans="47:47" x14ac:dyDescent="0.2">
      <c r="AU133" s="177">
        <v>0</v>
      </c>
    </row>
    <row r="134" spans="47:47" x14ac:dyDescent="0.2">
      <c r="AU134" s="177">
        <v>0</v>
      </c>
    </row>
    <row r="135" spans="47:47" x14ac:dyDescent="0.2">
      <c r="AU135" s="177">
        <v>0</v>
      </c>
    </row>
    <row r="136" spans="47:47" x14ac:dyDescent="0.2">
      <c r="AU136" s="177">
        <v>0</v>
      </c>
    </row>
    <row r="137" spans="47:47" x14ac:dyDescent="0.2">
      <c r="AU137" s="177">
        <v>0</v>
      </c>
    </row>
    <row r="138" spans="47:47" x14ac:dyDescent="0.2">
      <c r="AU138" s="177">
        <v>0</v>
      </c>
    </row>
    <row r="139" spans="47:47" x14ac:dyDescent="0.2">
      <c r="AU139" s="177">
        <v>0</v>
      </c>
    </row>
    <row r="140" spans="47:47" x14ac:dyDescent="0.2">
      <c r="AU140" s="177">
        <v>0</v>
      </c>
    </row>
    <row r="141" spans="47:47" x14ac:dyDescent="0.2">
      <c r="AU141" s="177">
        <v>0</v>
      </c>
    </row>
    <row r="142" spans="47:47" x14ac:dyDescent="0.2">
      <c r="AU142" s="177">
        <v>0</v>
      </c>
    </row>
    <row r="143" spans="47:47" x14ac:dyDescent="0.2">
      <c r="AU143" s="177">
        <v>0</v>
      </c>
    </row>
    <row r="144" spans="47:47" x14ac:dyDescent="0.2">
      <c r="AU144" s="177">
        <v>0</v>
      </c>
    </row>
    <row r="145" spans="47:47" x14ac:dyDescent="0.2">
      <c r="AU145" s="177">
        <v>0</v>
      </c>
    </row>
    <row r="146" spans="47:47" x14ac:dyDescent="0.2">
      <c r="AU146" s="177">
        <v>0</v>
      </c>
    </row>
    <row r="147" spans="47:47" x14ac:dyDescent="0.2">
      <c r="AU147" s="177">
        <v>0</v>
      </c>
    </row>
    <row r="148" spans="47:47" x14ac:dyDescent="0.2">
      <c r="AU148" s="177">
        <v>0</v>
      </c>
    </row>
    <row r="149" spans="47:47" x14ac:dyDescent="0.2">
      <c r="AU149" s="177">
        <v>0</v>
      </c>
    </row>
    <row r="150" spans="47:47" x14ac:dyDescent="0.2">
      <c r="AU150" s="177">
        <v>0</v>
      </c>
    </row>
    <row r="151" spans="47:47" x14ac:dyDescent="0.2">
      <c r="AU151" s="177">
        <v>0</v>
      </c>
    </row>
    <row r="152" spans="47:47" x14ac:dyDescent="0.2">
      <c r="AU152" s="177">
        <v>0</v>
      </c>
    </row>
    <row r="153" spans="47:47" x14ac:dyDescent="0.2">
      <c r="AU153" s="177">
        <v>0</v>
      </c>
    </row>
    <row r="154" spans="47:47" x14ac:dyDescent="0.2">
      <c r="AU154" s="177">
        <v>0</v>
      </c>
    </row>
    <row r="155" spans="47:47" x14ac:dyDescent="0.2">
      <c r="AU155" s="177">
        <v>0</v>
      </c>
    </row>
    <row r="156" spans="47:47" x14ac:dyDescent="0.2">
      <c r="AU156" s="177">
        <v>0</v>
      </c>
    </row>
    <row r="157" spans="47:47" x14ac:dyDescent="0.2">
      <c r="AU157" s="177">
        <v>0</v>
      </c>
    </row>
    <row r="158" spans="47:47" x14ac:dyDescent="0.2">
      <c r="AU158" s="177">
        <v>0</v>
      </c>
    </row>
    <row r="159" spans="47:47" x14ac:dyDescent="0.2">
      <c r="AU159" s="177">
        <v>0</v>
      </c>
    </row>
    <row r="160" spans="47:47" x14ac:dyDescent="0.2">
      <c r="AU160" s="177">
        <v>0</v>
      </c>
    </row>
    <row r="161" spans="47:47" x14ac:dyDescent="0.2">
      <c r="AU161" s="177">
        <v>0</v>
      </c>
    </row>
    <row r="162" spans="47:47" x14ac:dyDescent="0.2">
      <c r="AU162" s="177">
        <v>0</v>
      </c>
    </row>
    <row r="163" spans="47:47" x14ac:dyDescent="0.2">
      <c r="AU163" s="177">
        <v>0</v>
      </c>
    </row>
    <row r="164" spans="47:47" x14ac:dyDescent="0.2">
      <c r="AU164" s="177">
        <v>0</v>
      </c>
    </row>
    <row r="165" spans="47:47" x14ac:dyDescent="0.2">
      <c r="AU165" s="177">
        <v>0</v>
      </c>
    </row>
    <row r="166" spans="47:47" x14ac:dyDescent="0.2">
      <c r="AU166" s="177">
        <v>0</v>
      </c>
    </row>
    <row r="167" spans="47:47" x14ac:dyDescent="0.2">
      <c r="AU167" s="177">
        <v>0</v>
      </c>
    </row>
    <row r="168" spans="47:47" x14ac:dyDescent="0.2">
      <c r="AU168" s="177">
        <v>0</v>
      </c>
    </row>
    <row r="169" spans="47:47" x14ac:dyDescent="0.2">
      <c r="AU169" s="177">
        <v>0</v>
      </c>
    </row>
    <row r="170" spans="47:47" x14ac:dyDescent="0.2">
      <c r="AU170" s="177">
        <v>0</v>
      </c>
    </row>
    <row r="171" spans="47:47" x14ac:dyDescent="0.2">
      <c r="AU171" s="177">
        <v>0</v>
      </c>
    </row>
    <row r="172" spans="47:47" x14ac:dyDescent="0.2">
      <c r="AU172" s="177">
        <v>0</v>
      </c>
    </row>
    <row r="173" spans="47:47" x14ac:dyDescent="0.2">
      <c r="AU173" s="177">
        <v>0</v>
      </c>
    </row>
    <row r="174" spans="47:47" x14ac:dyDescent="0.2">
      <c r="AU174" s="177">
        <v>0</v>
      </c>
    </row>
    <row r="175" spans="47:47" x14ac:dyDescent="0.2">
      <c r="AU175" s="177">
        <v>0</v>
      </c>
    </row>
    <row r="176" spans="47:47" x14ac:dyDescent="0.2">
      <c r="AU176" s="177">
        <v>0</v>
      </c>
    </row>
    <row r="177" spans="47:47" x14ac:dyDescent="0.2">
      <c r="AU177" s="177">
        <v>0</v>
      </c>
    </row>
    <row r="178" spans="47:47" x14ac:dyDescent="0.2">
      <c r="AU178" s="177">
        <v>0</v>
      </c>
    </row>
    <row r="179" spans="47:47" x14ac:dyDescent="0.2">
      <c r="AU179" s="177">
        <v>0</v>
      </c>
    </row>
    <row r="180" spans="47:47" x14ac:dyDescent="0.2">
      <c r="AU180" s="177">
        <v>0</v>
      </c>
    </row>
    <row r="181" spans="47:47" x14ac:dyDescent="0.2">
      <c r="AU181" s="177">
        <v>0</v>
      </c>
    </row>
    <row r="182" spans="47:47" x14ac:dyDescent="0.2">
      <c r="AU182" s="177">
        <v>0</v>
      </c>
    </row>
    <row r="183" spans="47:47" x14ac:dyDescent="0.2">
      <c r="AU183" s="177">
        <v>0</v>
      </c>
    </row>
    <row r="184" spans="47:47" x14ac:dyDescent="0.2">
      <c r="AU184" s="177">
        <v>0</v>
      </c>
    </row>
    <row r="185" spans="47:47" x14ac:dyDescent="0.2">
      <c r="AU185" s="177">
        <v>0</v>
      </c>
    </row>
    <row r="186" spans="47:47" x14ac:dyDescent="0.2">
      <c r="AU186" s="177">
        <v>0</v>
      </c>
    </row>
    <row r="187" spans="47:47" x14ac:dyDescent="0.2">
      <c r="AU187" s="177">
        <v>0</v>
      </c>
    </row>
    <row r="188" spans="47:47" x14ac:dyDescent="0.2">
      <c r="AU188" s="177">
        <v>0</v>
      </c>
    </row>
    <row r="189" spans="47:47" x14ac:dyDescent="0.2">
      <c r="AU189" s="177">
        <v>0</v>
      </c>
    </row>
    <row r="190" spans="47:47" x14ac:dyDescent="0.2">
      <c r="AU190" s="177">
        <v>0</v>
      </c>
    </row>
    <row r="191" spans="47:47" x14ac:dyDescent="0.2">
      <c r="AU191" s="177">
        <v>0</v>
      </c>
    </row>
    <row r="192" spans="47:47" x14ac:dyDescent="0.2">
      <c r="AU192" s="177">
        <v>0</v>
      </c>
    </row>
    <row r="193" spans="47:47" x14ac:dyDescent="0.2">
      <c r="AU193" s="177">
        <v>0</v>
      </c>
    </row>
    <row r="194" spans="47:47" x14ac:dyDescent="0.2">
      <c r="AU194" s="177">
        <v>0</v>
      </c>
    </row>
    <row r="195" spans="47:47" x14ac:dyDescent="0.2">
      <c r="AU195" s="177">
        <v>0</v>
      </c>
    </row>
    <row r="196" spans="47:47" x14ac:dyDescent="0.2">
      <c r="AU196" s="177">
        <v>0</v>
      </c>
    </row>
    <row r="197" spans="47:47" x14ac:dyDescent="0.2">
      <c r="AU197" s="177">
        <v>0</v>
      </c>
    </row>
    <row r="198" spans="47:47" x14ac:dyDescent="0.2">
      <c r="AU198" s="177">
        <v>0</v>
      </c>
    </row>
    <row r="199" spans="47:47" x14ac:dyDescent="0.2">
      <c r="AU199" s="177">
        <v>0</v>
      </c>
    </row>
    <row r="200" spans="47:47" x14ac:dyDescent="0.2">
      <c r="AU200" s="177">
        <v>0</v>
      </c>
    </row>
    <row r="201" spans="47:47" x14ac:dyDescent="0.2">
      <c r="AU201" s="177">
        <v>0</v>
      </c>
    </row>
    <row r="202" spans="47:47" x14ac:dyDescent="0.2">
      <c r="AU202" s="177">
        <v>0</v>
      </c>
    </row>
    <row r="203" spans="47:47" x14ac:dyDescent="0.2">
      <c r="AU203" s="177">
        <v>0</v>
      </c>
    </row>
    <row r="204" spans="47:47" x14ac:dyDescent="0.2">
      <c r="AU204" s="177">
        <v>0</v>
      </c>
    </row>
    <row r="205" spans="47:47" x14ac:dyDescent="0.2">
      <c r="AU205" s="177">
        <v>0</v>
      </c>
    </row>
    <row r="206" spans="47:47" x14ac:dyDescent="0.2">
      <c r="AU206" s="177">
        <v>0</v>
      </c>
    </row>
    <row r="207" spans="47:47" x14ac:dyDescent="0.2">
      <c r="AU207" s="177">
        <v>0</v>
      </c>
    </row>
    <row r="208" spans="47:47" x14ac:dyDescent="0.2">
      <c r="AU208" s="177">
        <v>0</v>
      </c>
    </row>
    <row r="209" spans="47:47" x14ac:dyDescent="0.2">
      <c r="AU209" s="177">
        <v>0</v>
      </c>
    </row>
    <row r="210" spans="47:47" x14ac:dyDescent="0.2">
      <c r="AU210" s="177">
        <v>0</v>
      </c>
    </row>
    <row r="211" spans="47:47" x14ac:dyDescent="0.2">
      <c r="AU211" s="177">
        <v>0</v>
      </c>
    </row>
    <row r="212" spans="47:47" x14ac:dyDescent="0.2">
      <c r="AU212" s="177">
        <v>0</v>
      </c>
    </row>
    <row r="213" spans="47:47" x14ac:dyDescent="0.2">
      <c r="AU213" s="177">
        <v>0</v>
      </c>
    </row>
    <row r="214" spans="47:47" x14ac:dyDescent="0.2">
      <c r="AU214" s="177">
        <v>0</v>
      </c>
    </row>
    <row r="215" spans="47:47" x14ac:dyDescent="0.2">
      <c r="AU215" s="177">
        <v>0</v>
      </c>
    </row>
    <row r="216" spans="47:47" x14ac:dyDescent="0.2">
      <c r="AU216" s="177">
        <v>0</v>
      </c>
    </row>
    <row r="217" spans="47:47" x14ac:dyDescent="0.2">
      <c r="AU217" s="177">
        <v>0</v>
      </c>
    </row>
    <row r="218" spans="47:47" x14ac:dyDescent="0.2">
      <c r="AU218" s="177">
        <v>0</v>
      </c>
    </row>
    <row r="219" spans="47:47" x14ac:dyDescent="0.2">
      <c r="AU219" s="177">
        <v>0</v>
      </c>
    </row>
    <row r="220" spans="47:47" x14ac:dyDescent="0.2">
      <c r="AU220" s="177">
        <v>0</v>
      </c>
    </row>
    <row r="221" spans="47:47" x14ac:dyDescent="0.2">
      <c r="AU221" s="177">
        <v>0</v>
      </c>
    </row>
    <row r="222" spans="47:47" x14ac:dyDescent="0.2">
      <c r="AU222" s="177">
        <v>0</v>
      </c>
    </row>
    <row r="223" spans="47:47" x14ac:dyDescent="0.2">
      <c r="AU223" s="177">
        <v>0</v>
      </c>
    </row>
    <row r="224" spans="47:47" x14ac:dyDescent="0.2">
      <c r="AU224" s="177">
        <v>0</v>
      </c>
    </row>
    <row r="225" spans="47:47" x14ac:dyDescent="0.2">
      <c r="AU225" s="177">
        <v>0</v>
      </c>
    </row>
    <row r="226" spans="47:47" x14ac:dyDescent="0.2">
      <c r="AU226" s="177">
        <v>0</v>
      </c>
    </row>
    <row r="227" spans="47:47" x14ac:dyDescent="0.2">
      <c r="AU227" s="177">
        <v>0</v>
      </c>
    </row>
    <row r="228" spans="47:47" x14ac:dyDescent="0.2">
      <c r="AU228" s="177">
        <v>0</v>
      </c>
    </row>
    <row r="229" spans="47:47" x14ac:dyDescent="0.2">
      <c r="AU229" s="177">
        <v>0</v>
      </c>
    </row>
    <row r="230" spans="47:47" x14ac:dyDescent="0.2">
      <c r="AU230" s="177">
        <v>0</v>
      </c>
    </row>
    <row r="231" spans="47:47" x14ac:dyDescent="0.2">
      <c r="AU231" s="177">
        <v>0</v>
      </c>
    </row>
    <row r="232" spans="47:47" x14ac:dyDescent="0.2">
      <c r="AU232" s="177">
        <v>0</v>
      </c>
    </row>
    <row r="233" spans="47:47" x14ac:dyDescent="0.2">
      <c r="AU233" s="177">
        <v>0</v>
      </c>
    </row>
    <row r="234" spans="47:47" x14ac:dyDescent="0.2">
      <c r="AU234" s="177">
        <v>0</v>
      </c>
    </row>
    <row r="235" spans="47:47" x14ac:dyDescent="0.2">
      <c r="AU235" s="177">
        <v>0</v>
      </c>
    </row>
    <row r="236" spans="47:47" x14ac:dyDescent="0.2">
      <c r="AU236" s="177">
        <v>0</v>
      </c>
    </row>
    <row r="237" spans="47:47" x14ac:dyDescent="0.2">
      <c r="AU237" s="177">
        <v>0</v>
      </c>
    </row>
    <row r="238" spans="47:47" x14ac:dyDescent="0.2">
      <c r="AU238" s="177">
        <v>0</v>
      </c>
    </row>
    <row r="239" spans="47:47" x14ac:dyDescent="0.2">
      <c r="AU239" s="177">
        <v>0</v>
      </c>
    </row>
    <row r="240" spans="47:47" x14ac:dyDescent="0.2">
      <c r="AU240" s="177">
        <v>0</v>
      </c>
    </row>
    <row r="241" spans="47:47" x14ac:dyDescent="0.2">
      <c r="AU241" s="177">
        <v>0</v>
      </c>
    </row>
    <row r="242" spans="47:47" x14ac:dyDescent="0.2">
      <c r="AU242" s="177">
        <v>0</v>
      </c>
    </row>
    <row r="243" spans="47:47" x14ac:dyDescent="0.2">
      <c r="AU243" s="177">
        <v>0</v>
      </c>
    </row>
    <row r="244" spans="47:47" x14ac:dyDescent="0.2">
      <c r="AU244" s="177">
        <v>0</v>
      </c>
    </row>
    <row r="245" spans="47:47" x14ac:dyDescent="0.2">
      <c r="AU245" s="177">
        <v>0</v>
      </c>
    </row>
    <row r="246" spans="47:47" x14ac:dyDescent="0.2">
      <c r="AU246" s="177">
        <v>0</v>
      </c>
    </row>
    <row r="247" spans="47:47" x14ac:dyDescent="0.2">
      <c r="AU247" s="177">
        <v>0</v>
      </c>
    </row>
    <row r="248" spans="47:47" x14ac:dyDescent="0.2">
      <c r="AU248" s="177">
        <v>0</v>
      </c>
    </row>
    <row r="249" spans="47:47" x14ac:dyDescent="0.2">
      <c r="AU249" s="177">
        <v>0</v>
      </c>
    </row>
    <row r="250" spans="47:47" x14ac:dyDescent="0.2">
      <c r="AU250" s="177">
        <v>0</v>
      </c>
    </row>
    <row r="251" spans="47:47" x14ac:dyDescent="0.2">
      <c r="AU251" s="177">
        <v>0</v>
      </c>
    </row>
    <row r="252" spans="47:47" x14ac:dyDescent="0.2">
      <c r="AU252" s="177">
        <v>0</v>
      </c>
    </row>
    <row r="253" spans="47:47" x14ac:dyDescent="0.2">
      <c r="AU253" s="177">
        <v>0</v>
      </c>
    </row>
    <row r="254" spans="47:47" x14ac:dyDescent="0.2">
      <c r="AU254" s="177">
        <v>0</v>
      </c>
    </row>
    <row r="255" spans="47:47" x14ac:dyDescent="0.2">
      <c r="AU255" s="177">
        <v>0</v>
      </c>
    </row>
    <row r="256" spans="47:47" x14ac:dyDescent="0.2">
      <c r="AU256" s="177">
        <v>0</v>
      </c>
    </row>
    <row r="257" spans="47:47" x14ac:dyDescent="0.2">
      <c r="AU257" s="177">
        <v>0</v>
      </c>
    </row>
    <row r="258" spans="47:47" x14ac:dyDescent="0.2">
      <c r="AU258" s="177">
        <v>0</v>
      </c>
    </row>
    <row r="259" spans="47:47" x14ac:dyDescent="0.2">
      <c r="AU259" s="177">
        <v>0</v>
      </c>
    </row>
    <row r="260" spans="47:47" x14ac:dyDescent="0.2">
      <c r="AU260" s="177">
        <v>0</v>
      </c>
    </row>
    <row r="261" spans="47:47" x14ac:dyDescent="0.2">
      <c r="AU261" s="177">
        <v>0</v>
      </c>
    </row>
    <row r="262" spans="47:47" x14ac:dyDescent="0.2">
      <c r="AU262" s="177">
        <v>0</v>
      </c>
    </row>
    <row r="263" spans="47:47" x14ac:dyDescent="0.2">
      <c r="AU263" s="177">
        <v>0</v>
      </c>
    </row>
    <row r="264" spans="47:47" x14ac:dyDescent="0.2">
      <c r="AU264" s="177">
        <v>0</v>
      </c>
    </row>
    <row r="265" spans="47:47" x14ac:dyDescent="0.2">
      <c r="AU265" s="177">
        <v>0</v>
      </c>
    </row>
    <row r="266" spans="47:47" x14ac:dyDescent="0.2">
      <c r="AU266" s="177">
        <v>0</v>
      </c>
    </row>
    <row r="267" spans="47:47" x14ac:dyDescent="0.2">
      <c r="AU267" s="177">
        <v>0</v>
      </c>
    </row>
    <row r="268" spans="47:47" x14ac:dyDescent="0.2">
      <c r="AU268" s="177">
        <v>0</v>
      </c>
    </row>
    <row r="269" spans="47:47" x14ac:dyDescent="0.2">
      <c r="AU269" s="177">
        <v>0</v>
      </c>
    </row>
    <row r="270" spans="47:47" x14ac:dyDescent="0.2">
      <c r="AU270" s="177">
        <v>0</v>
      </c>
    </row>
    <row r="271" spans="47:47" x14ac:dyDescent="0.2">
      <c r="AU271" s="177">
        <v>0</v>
      </c>
    </row>
    <row r="272" spans="47:47" x14ac:dyDescent="0.2">
      <c r="AU272" s="177">
        <v>0</v>
      </c>
    </row>
    <row r="273" spans="47:47" x14ac:dyDescent="0.2">
      <c r="AU273" s="177">
        <v>0</v>
      </c>
    </row>
    <row r="274" spans="47:47" x14ac:dyDescent="0.2">
      <c r="AU274" s="177">
        <v>0</v>
      </c>
    </row>
    <row r="275" spans="47:47" x14ac:dyDescent="0.2">
      <c r="AU275" s="177">
        <v>0</v>
      </c>
    </row>
    <row r="276" spans="47:47" x14ac:dyDescent="0.2">
      <c r="AU276" s="177">
        <v>0</v>
      </c>
    </row>
    <row r="277" spans="47:47" x14ac:dyDescent="0.2">
      <c r="AU277" s="177">
        <v>0</v>
      </c>
    </row>
    <row r="278" spans="47:47" x14ac:dyDescent="0.2">
      <c r="AU278" s="177">
        <v>0</v>
      </c>
    </row>
    <row r="279" spans="47:47" x14ac:dyDescent="0.2">
      <c r="AU279" s="177">
        <v>0</v>
      </c>
    </row>
    <row r="280" spans="47:47" x14ac:dyDescent="0.2">
      <c r="AU280" s="177">
        <v>0</v>
      </c>
    </row>
    <row r="281" spans="47:47" x14ac:dyDescent="0.2">
      <c r="AU281" s="177">
        <v>0</v>
      </c>
    </row>
    <row r="282" spans="47:47" x14ac:dyDescent="0.2">
      <c r="AU282" s="177">
        <v>0</v>
      </c>
    </row>
    <row r="283" spans="47:47" x14ac:dyDescent="0.2">
      <c r="AU283" s="177">
        <v>0</v>
      </c>
    </row>
    <row r="284" spans="47:47" x14ac:dyDescent="0.2">
      <c r="AU284" s="177">
        <v>0</v>
      </c>
    </row>
    <row r="285" spans="47:47" x14ac:dyDescent="0.2">
      <c r="AU285" s="177">
        <v>0</v>
      </c>
    </row>
    <row r="286" spans="47:47" x14ac:dyDescent="0.2">
      <c r="AU286" s="177">
        <v>0</v>
      </c>
    </row>
    <row r="287" spans="47:47" x14ac:dyDescent="0.2">
      <c r="AU287" s="177">
        <v>0</v>
      </c>
    </row>
    <row r="288" spans="47:47" x14ac:dyDescent="0.2">
      <c r="AU288" s="177">
        <v>0</v>
      </c>
    </row>
    <row r="289" spans="47:47" x14ac:dyDescent="0.2">
      <c r="AU289" s="177">
        <v>0</v>
      </c>
    </row>
    <row r="290" spans="47:47" x14ac:dyDescent="0.2">
      <c r="AU290" s="177">
        <v>0</v>
      </c>
    </row>
    <row r="291" spans="47:47" x14ac:dyDescent="0.2">
      <c r="AU291" s="177">
        <v>0</v>
      </c>
    </row>
    <row r="292" spans="47:47" x14ac:dyDescent="0.2">
      <c r="AU292" s="177">
        <v>0</v>
      </c>
    </row>
    <row r="293" spans="47:47" x14ac:dyDescent="0.2">
      <c r="AU293" s="177">
        <v>0</v>
      </c>
    </row>
    <row r="294" spans="47:47" x14ac:dyDescent="0.2">
      <c r="AU294" s="177">
        <v>0</v>
      </c>
    </row>
    <row r="295" spans="47:47" x14ac:dyDescent="0.2">
      <c r="AU295" s="177">
        <v>0</v>
      </c>
    </row>
    <row r="296" spans="47:47" x14ac:dyDescent="0.2">
      <c r="AU296" s="177">
        <v>0</v>
      </c>
    </row>
    <row r="297" spans="47:47" x14ac:dyDescent="0.2">
      <c r="AU297" s="177">
        <v>0</v>
      </c>
    </row>
    <row r="298" spans="47:47" x14ac:dyDescent="0.2">
      <c r="AU298" s="177">
        <v>0</v>
      </c>
    </row>
    <row r="299" spans="47:47" x14ac:dyDescent="0.2">
      <c r="AU299" s="177">
        <v>0</v>
      </c>
    </row>
    <row r="300" spans="47:47" x14ac:dyDescent="0.2">
      <c r="AU300" s="177">
        <v>0</v>
      </c>
    </row>
    <row r="301" spans="47:47" x14ac:dyDescent="0.2">
      <c r="AU301" s="177">
        <v>0</v>
      </c>
    </row>
    <row r="302" spans="47:47" x14ac:dyDescent="0.2">
      <c r="AU302" s="177">
        <v>0</v>
      </c>
    </row>
    <row r="303" spans="47:47" x14ac:dyDescent="0.2">
      <c r="AU303" s="177">
        <v>0</v>
      </c>
    </row>
    <row r="304" spans="47:47" x14ac:dyDescent="0.2">
      <c r="AU304" s="177">
        <v>0</v>
      </c>
    </row>
    <row r="305" spans="47:47" x14ac:dyDescent="0.2">
      <c r="AU305" s="177">
        <v>0</v>
      </c>
    </row>
    <row r="306" spans="47:47" x14ac:dyDescent="0.2">
      <c r="AU306" s="177">
        <v>0</v>
      </c>
    </row>
    <row r="307" spans="47:47" x14ac:dyDescent="0.2">
      <c r="AU307" s="177">
        <v>0</v>
      </c>
    </row>
    <row r="308" spans="47:47" x14ac:dyDescent="0.2">
      <c r="AU308" s="177">
        <v>0</v>
      </c>
    </row>
    <row r="309" spans="47:47" x14ac:dyDescent="0.2">
      <c r="AU309" s="177">
        <v>0</v>
      </c>
    </row>
    <row r="310" spans="47:47" x14ac:dyDescent="0.2">
      <c r="AU310" s="177">
        <v>0</v>
      </c>
    </row>
    <row r="311" spans="47:47" x14ac:dyDescent="0.2">
      <c r="AU311" s="177">
        <v>0</v>
      </c>
    </row>
    <row r="312" spans="47:47" x14ac:dyDescent="0.2">
      <c r="AU312" s="177">
        <v>0</v>
      </c>
    </row>
    <row r="313" spans="47:47" x14ac:dyDescent="0.2">
      <c r="AU313" s="177">
        <v>0</v>
      </c>
    </row>
    <row r="314" spans="47:47" x14ac:dyDescent="0.2">
      <c r="AU314" s="177">
        <v>0</v>
      </c>
    </row>
    <row r="315" spans="47:47" x14ac:dyDescent="0.2">
      <c r="AU315" s="177">
        <v>0</v>
      </c>
    </row>
    <row r="316" spans="47:47" x14ac:dyDescent="0.2">
      <c r="AU316" s="177">
        <v>0</v>
      </c>
    </row>
    <row r="317" spans="47:47" x14ac:dyDescent="0.2">
      <c r="AU317" s="177">
        <v>0</v>
      </c>
    </row>
    <row r="318" spans="47:47" x14ac:dyDescent="0.2">
      <c r="AU318" s="177">
        <v>0</v>
      </c>
    </row>
    <row r="319" spans="47:47" x14ac:dyDescent="0.2">
      <c r="AU319" s="177">
        <v>0</v>
      </c>
    </row>
    <row r="320" spans="47:47" x14ac:dyDescent="0.2">
      <c r="AU320" s="177">
        <v>0</v>
      </c>
    </row>
    <row r="321" spans="47:47" x14ac:dyDescent="0.2">
      <c r="AU321" s="177">
        <v>0</v>
      </c>
    </row>
    <row r="322" spans="47:47" x14ac:dyDescent="0.2">
      <c r="AU322" s="177">
        <v>0</v>
      </c>
    </row>
    <row r="323" spans="47:47" x14ac:dyDescent="0.2">
      <c r="AU323" s="177">
        <v>0</v>
      </c>
    </row>
    <row r="324" spans="47:47" x14ac:dyDescent="0.2">
      <c r="AU324" s="177">
        <v>0</v>
      </c>
    </row>
    <row r="325" spans="47:47" x14ac:dyDescent="0.2">
      <c r="AU325" s="177">
        <v>0</v>
      </c>
    </row>
    <row r="326" spans="47:47" x14ac:dyDescent="0.2">
      <c r="AU326" s="177">
        <v>0</v>
      </c>
    </row>
    <row r="327" spans="47:47" x14ac:dyDescent="0.2">
      <c r="AU327" s="177">
        <v>0</v>
      </c>
    </row>
    <row r="328" spans="47:47" x14ac:dyDescent="0.2">
      <c r="AU328" s="177">
        <v>0</v>
      </c>
    </row>
    <row r="329" spans="47:47" x14ac:dyDescent="0.2">
      <c r="AU329" s="177">
        <v>0</v>
      </c>
    </row>
    <row r="330" spans="47:47" x14ac:dyDescent="0.2">
      <c r="AU330" s="177">
        <v>0</v>
      </c>
    </row>
    <row r="331" spans="47:47" x14ac:dyDescent="0.2">
      <c r="AU331" s="177">
        <v>0</v>
      </c>
    </row>
    <row r="332" spans="47:47" x14ac:dyDescent="0.2">
      <c r="AU332" s="177">
        <v>0</v>
      </c>
    </row>
    <row r="333" spans="47:47" x14ac:dyDescent="0.2">
      <c r="AU333" s="177">
        <v>0</v>
      </c>
    </row>
    <row r="334" spans="47:47" x14ac:dyDescent="0.2">
      <c r="AU334" s="177">
        <v>0</v>
      </c>
    </row>
    <row r="335" spans="47:47" x14ac:dyDescent="0.2">
      <c r="AU335" s="177">
        <v>0</v>
      </c>
    </row>
    <row r="336" spans="47:47" x14ac:dyDescent="0.2">
      <c r="AU336" s="177">
        <v>0</v>
      </c>
    </row>
    <row r="337" spans="47:47" x14ac:dyDescent="0.2">
      <c r="AU337" s="177">
        <v>0</v>
      </c>
    </row>
    <row r="338" spans="47:47" x14ac:dyDescent="0.2">
      <c r="AU338" s="177">
        <v>0</v>
      </c>
    </row>
    <row r="339" spans="47:47" x14ac:dyDescent="0.2">
      <c r="AU339" s="177">
        <v>0</v>
      </c>
    </row>
    <row r="340" spans="47:47" x14ac:dyDescent="0.2">
      <c r="AU340" s="177">
        <v>0</v>
      </c>
    </row>
    <row r="341" spans="47:47" x14ac:dyDescent="0.2">
      <c r="AU341" s="177">
        <v>0</v>
      </c>
    </row>
    <row r="342" spans="47:47" x14ac:dyDescent="0.2">
      <c r="AU342" s="177">
        <v>0</v>
      </c>
    </row>
    <row r="343" spans="47:47" x14ac:dyDescent="0.2">
      <c r="AU343" s="177">
        <v>0</v>
      </c>
    </row>
    <row r="344" spans="47:47" x14ac:dyDescent="0.2">
      <c r="AU344" s="177">
        <v>0</v>
      </c>
    </row>
    <row r="345" spans="47:47" x14ac:dyDescent="0.2">
      <c r="AU345" s="177">
        <v>0</v>
      </c>
    </row>
    <row r="346" spans="47:47" x14ac:dyDescent="0.2">
      <c r="AU346" s="177">
        <v>0</v>
      </c>
    </row>
    <row r="347" spans="47:47" x14ac:dyDescent="0.2">
      <c r="AU347" s="177">
        <v>0</v>
      </c>
    </row>
    <row r="348" spans="47:47" x14ac:dyDescent="0.2">
      <c r="AU348" s="177">
        <v>0</v>
      </c>
    </row>
    <row r="349" spans="47:47" x14ac:dyDescent="0.2">
      <c r="AU349" s="177">
        <v>0</v>
      </c>
    </row>
    <row r="350" spans="47:47" x14ac:dyDescent="0.2">
      <c r="AU350" s="177">
        <v>0</v>
      </c>
    </row>
    <row r="351" spans="47:47" x14ac:dyDescent="0.2">
      <c r="AU351" s="177">
        <v>0</v>
      </c>
    </row>
    <row r="352" spans="47:47" x14ac:dyDescent="0.2">
      <c r="AU352" s="177">
        <v>0</v>
      </c>
    </row>
    <row r="353" spans="47:47" x14ac:dyDescent="0.2">
      <c r="AU353" s="177">
        <v>0</v>
      </c>
    </row>
    <row r="354" spans="47:47" x14ac:dyDescent="0.2">
      <c r="AU354" s="177">
        <v>0</v>
      </c>
    </row>
    <row r="355" spans="47:47" x14ac:dyDescent="0.2">
      <c r="AU355" s="177">
        <v>0</v>
      </c>
    </row>
    <row r="356" spans="47:47" x14ac:dyDescent="0.2">
      <c r="AU356" s="177">
        <v>0</v>
      </c>
    </row>
    <row r="357" spans="47:47" x14ac:dyDescent="0.2">
      <c r="AU357" s="177">
        <v>0</v>
      </c>
    </row>
    <row r="358" spans="47:47" x14ac:dyDescent="0.2">
      <c r="AU358" s="177">
        <v>0</v>
      </c>
    </row>
    <row r="359" spans="47:47" x14ac:dyDescent="0.2">
      <c r="AU359" s="177">
        <v>0</v>
      </c>
    </row>
    <row r="360" spans="47:47" x14ac:dyDescent="0.2">
      <c r="AU360" s="177">
        <v>0</v>
      </c>
    </row>
    <row r="361" spans="47:47" x14ac:dyDescent="0.2">
      <c r="AU361" s="177">
        <v>0</v>
      </c>
    </row>
    <row r="362" spans="47:47" x14ac:dyDescent="0.2">
      <c r="AU362" s="177">
        <v>0</v>
      </c>
    </row>
    <row r="363" spans="47:47" x14ac:dyDescent="0.2">
      <c r="AU363" s="177">
        <v>0</v>
      </c>
    </row>
    <row r="364" spans="47:47" x14ac:dyDescent="0.2">
      <c r="AU364" s="177">
        <v>0</v>
      </c>
    </row>
    <row r="365" spans="47:47" x14ac:dyDescent="0.2">
      <c r="AU365" s="177">
        <v>0</v>
      </c>
    </row>
    <row r="366" spans="47:47" x14ac:dyDescent="0.2">
      <c r="AU366" s="177">
        <v>0</v>
      </c>
    </row>
    <row r="367" spans="47:47" x14ac:dyDescent="0.2">
      <c r="AU367" s="177">
        <v>0</v>
      </c>
    </row>
    <row r="368" spans="47:47" x14ac:dyDescent="0.2">
      <c r="AU368" s="177">
        <v>0</v>
      </c>
    </row>
    <row r="369" spans="47:47" x14ac:dyDescent="0.2">
      <c r="AU369" s="177">
        <v>0</v>
      </c>
    </row>
    <row r="370" spans="47:47" x14ac:dyDescent="0.2">
      <c r="AU370" s="177">
        <v>0</v>
      </c>
    </row>
    <row r="371" spans="47:47" x14ac:dyDescent="0.2">
      <c r="AU371" s="177">
        <v>0</v>
      </c>
    </row>
    <row r="372" spans="47:47" x14ac:dyDescent="0.2">
      <c r="AU372" s="177">
        <v>0</v>
      </c>
    </row>
    <row r="373" spans="47:47" x14ac:dyDescent="0.2">
      <c r="AU373" s="177">
        <v>0</v>
      </c>
    </row>
    <row r="374" spans="47:47" x14ac:dyDescent="0.2">
      <c r="AU374" s="177">
        <v>0</v>
      </c>
    </row>
    <row r="375" spans="47:47" x14ac:dyDescent="0.2">
      <c r="AU375" s="177">
        <v>0</v>
      </c>
    </row>
    <row r="376" spans="47:47" x14ac:dyDescent="0.2">
      <c r="AU376" s="177">
        <v>0</v>
      </c>
    </row>
    <row r="377" spans="47:47" x14ac:dyDescent="0.2">
      <c r="AU377" s="177">
        <v>0</v>
      </c>
    </row>
    <row r="378" spans="47:47" x14ac:dyDescent="0.2">
      <c r="AU378" s="177">
        <v>0</v>
      </c>
    </row>
    <row r="379" spans="47:47" x14ac:dyDescent="0.2">
      <c r="AU379" s="177">
        <v>0</v>
      </c>
    </row>
    <row r="380" spans="47:47" x14ac:dyDescent="0.2">
      <c r="AU380" s="177">
        <v>0</v>
      </c>
    </row>
    <row r="381" spans="47:47" x14ac:dyDescent="0.2">
      <c r="AU381" s="177">
        <v>0</v>
      </c>
    </row>
    <row r="382" spans="47:47" x14ac:dyDescent="0.2">
      <c r="AU382" s="177">
        <v>0</v>
      </c>
    </row>
    <row r="383" spans="47:47" x14ac:dyDescent="0.2">
      <c r="AU383" s="177">
        <v>0</v>
      </c>
    </row>
    <row r="384" spans="47:47" x14ac:dyDescent="0.2">
      <c r="AU384" s="177">
        <v>0</v>
      </c>
    </row>
    <row r="385" spans="47:47" x14ac:dyDescent="0.2">
      <c r="AU385" s="177">
        <v>0</v>
      </c>
    </row>
    <row r="386" spans="47:47" x14ac:dyDescent="0.2">
      <c r="AU386" s="177">
        <v>0</v>
      </c>
    </row>
    <row r="387" spans="47:47" x14ac:dyDescent="0.2">
      <c r="AU387" s="177">
        <v>0</v>
      </c>
    </row>
    <row r="388" spans="47:47" x14ac:dyDescent="0.2">
      <c r="AU388" s="177">
        <v>0</v>
      </c>
    </row>
    <row r="389" spans="47:47" x14ac:dyDescent="0.2">
      <c r="AU389" s="177">
        <v>0</v>
      </c>
    </row>
    <row r="390" spans="47:47" x14ac:dyDescent="0.2">
      <c r="AU390" s="177">
        <v>0</v>
      </c>
    </row>
    <row r="391" spans="47:47" x14ac:dyDescent="0.2">
      <c r="AU391" s="177">
        <v>0</v>
      </c>
    </row>
    <row r="392" spans="47:47" x14ac:dyDescent="0.2">
      <c r="AU392" s="177">
        <v>0</v>
      </c>
    </row>
    <row r="393" spans="47:47" x14ac:dyDescent="0.2">
      <c r="AU393" s="177">
        <v>0</v>
      </c>
    </row>
    <row r="394" spans="47:47" x14ac:dyDescent="0.2">
      <c r="AU394" s="177">
        <v>0</v>
      </c>
    </row>
    <row r="395" spans="47:47" x14ac:dyDescent="0.2">
      <c r="AU395" s="177">
        <v>0</v>
      </c>
    </row>
    <row r="396" spans="47:47" x14ac:dyDescent="0.2">
      <c r="AU396" s="177">
        <v>0</v>
      </c>
    </row>
    <row r="397" spans="47:47" x14ac:dyDescent="0.2">
      <c r="AU397" s="177">
        <v>0</v>
      </c>
    </row>
    <row r="398" spans="47:47" x14ac:dyDescent="0.2">
      <c r="AU398" s="177">
        <v>0</v>
      </c>
    </row>
    <row r="399" spans="47:47" x14ac:dyDescent="0.2">
      <c r="AU399" s="177">
        <v>0</v>
      </c>
    </row>
    <row r="400" spans="47:47" x14ac:dyDescent="0.2">
      <c r="AU400" s="177">
        <v>0</v>
      </c>
    </row>
    <row r="401" spans="47:47" x14ac:dyDescent="0.2">
      <c r="AU401" s="177">
        <v>0</v>
      </c>
    </row>
    <row r="402" spans="47:47" x14ac:dyDescent="0.2">
      <c r="AU402" s="177">
        <v>0</v>
      </c>
    </row>
    <row r="403" spans="47:47" x14ac:dyDescent="0.2">
      <c r="AU403" s="177">
        <v>0</v>
      </c>
    </row>
    <row r="404" spans="47:47" x14ac:dyDescent="0.2">
      <c r="AU404" s="177">
        <v>0</v>
      </c>
    </row>
    <row r="405" spans="47:47" x14ac:dyDescent="0.2">
      <c r="AU405" s="177">
        <v>0</v>
      </c>
    </row>
    <row r="406" spans="47:47" x14ac:dyDescent="0.2">
      <c r="AU406" s="177">
        <v>0</v>
      </c>
    </row>
    <row r="407" spans="47:47" x14ac:dyDescent="0.2">
      <c r="AU407" s="177">
        <v>0</v>
      </c>
    </row>
    <row r="408" spans="47:47" x14ac:dyDescent="0.2">
      <c r="AU408" s="177">
        <v>0</v>
      </c>
    </row>
    <row r="409" spans="47:47" x14ac:dyDescent="0.2">
      <c r="AU409" s="177">
        <v>0</v>
      </c>
    </row>
    <row r="410" spans="47:47" x14ac:dyDescent="0.2">
      <c r="AU410" s="177">
        <v>0</v>
      </c>
    </row>
    <row r="411" spans="47:47" x14ac:dyDescent="0.2">
      <c r="AU411" s="177">
        <v>0</v>
      </c>
    </row>
    <row r="412" spans="47:47" x14ac:dyDescent="0.2">
      <c r="AU412" s="177">
        <v>0</v>
      </c>
    </row>
    <row r="413" spans="47:47" x14ac:dyDescent="0.2">
      <c r="AU413" s="177">
        <v>0</v>
      </c>
    </row>
    <row r="414" spans="47:47" x14ac:dyDescent="0.2">
      <c r="AU414" s="177">
        <v>0</v>
      </c>
    </row>
    <row r="415" spans="47:47" x14ac:dyDescent="0.2">
      <c r="AU415" s="177">
        <v>0</v>
      </c>
    </row>
    <row r="416" spans="47:47" x14ac:dyDescent="0.2">
      <c r="AU416" s="177">
        <v>0</v>
      </c>
    </row>
    <row r="417" spans="47:47" x14ac:dyDescent="0.2">
      <c r="AU417" s="177">
        <v>0</v>
      </c>
    </row>
    <row r="418" spans="47:47" x14ac:dyDescent="0.2">
      <c r="AU418" s="177">
        <v>0</v>
      </c>
    </row>
    <row r="419" spans="47:47" x14ac:dyDescent="0.2">
      <c r="AU419" s="177">
        <v>0</v>
      </c>
    </row>
    <row r="420" spans="47:47" x14ac:dyDescent="0.2">
      <c r="AU420" s="177">
        <v>0</v>
      </c>
    </row>
    <row r="421" spans="47:47" x14ac:dyDescent="0.2">
      <c r="AU421" s="177">
        <v>0</v>
      </c>
    </row>
    <row r="422" spans="47:47" x14ac:dyDescent="0.2">
      <c r="AU422" s="177">
        <v>0</v>
      </c>
    </row>
    <row r="423" spans="47:47" x14ac:dyDescent="0.2">
      <c r="AU423" s="177">
        <v>0</v>
      </c>
    </row>
    <row r="424" spans="47:47" x14ac:dyDescent="0.2">
      <c r="AU424" s="177">
        <v>0</v>
      </c>
    </row>
    <row r="425" spans="47:47" x14ac:dyDescent="0.2">
      <c r="AU425" s="177">
        <v>0</v>
      </c>
    </row>
    <row r="426" spans="47:47" x14ac:dyDescent="0.2">
      <c r="AU426" s="177">
        <v>0</v>
      </c>
    </row>
    <row r="427" spans="47:47" x14ac:dyDescent="0.2">
      <c r="AU427" s="177">
        <v>0</v>
      </c>
    </row>
    <row r="428" spans="47:47" x14ac:dyDescent="0.2">
      <c r="AU428" s="177">
        <v>0</v>
      </c>
    </row>
    <row r="429" spans="47:47" x14ac:dyDescent="0.2">
      <c r="AU429" s="177">
        <v>0</v>
      </c>
    </row>
    <row r="430" spans="47:47" x14ac:dyDescent="0.2">
      <c r="AU430" s="177">
        <v>0</v>
      </c>
    </row>
    <row r="431" spans="47:47" x14ac:dyDescent="0.2">
      <c r="AU431" s="177">
        <v>0</v>
      </c>
    </row>
    <row r="432" spans="47:47" x14ac:dyDescent="0.2">
      <c r="AU432" s="177">
        <v>0</v>
      </c>
    </row>
    <row r="433" spans="47:47" x14ac:dyDescent="0.2">
      <c r="AU433" s="177">
        <v>0</v>
      </c>
    </row>
    <row r="434" spans="47:47" x14ac:dyDescent="0.2">
      <c r="AU434" s="177">
        <v>0</v>
      </c>
    </row>
    <row r="435" spans="47:47" x14ac:dyDescent="0.2">
      <c r="AU435" s="177">
        <v>0</v>
      </c>
    </row>
    <row r="436" spans="47:47" x14ac:dyDescent="0.2">
      <c r="AU436" s="177">
        <v>0</v>
      </c>
    </row>
    <row r="437" spans="47:47" x14ac:dyDescent="0.2">
      <c r="AU437" s="177">
        <v>0</v>
      </c>
    </row>
    <row r="438" spans="47:47" x14ac:dyDescent="0.2">
      <c r="AU438" s="177">
        <v>0</v>
      </c>
    </row>
    <row r="439" spans="47:47" x14ac:dyDescent="0.2">
      <c r="AU439" s="177">
        <v>0</v>
      </c>
    </row>
    <row r="440" spans="47:47" x14ac:dyDescent="0.2">
      <c r="AU440" s="177">
        <v>0</v>
      </c>
    </row>
    <row r="441" spans="47:47" x14ac:dyDescent="0.2">
      <c r="AU441" s="177">
        <v>0</v>
      </c>
    </row>
    <row r="442" spans="47:47" x14ac:dyDescent="0.2">
      <c r="AU442" s="177">
        <v>0</v>
      </c>
    </row>
    <row r="443" spans="47:47" x14ac:dyDescent="0.2">
      <c r="AU443" s="177">
        <v>0</v>
      </c>
    </row>
    <row r="444" spans="47:47" x14ac:dyDescent="0.2">
      <c r="AU444" s="177">
        <v>0</v>
      </c>
    </row>
    <row r="445" spans="47:47" x14ac:dyDescent="0.2">
      <c r="AU445" s="177">
        <v>0</v>
      </c>
    </row>
    <row r="446" spans="47:47" x14ac:dyDescent="0.2">
      <c r="AU446" s="177">
        <v>0</v>
      </c>
    </row>
    <row r="447" spans="47:47" x14ac:dyDescent="0.2">
      <c r="AU447" s="177">
        <v>0</v>
      </c>
    </row>
    <row r="448" spans="47:47" x14ac:dyDescent="0.2">
      <c r="AU448" s="177">
        <v>0</v>
      </c>
    </row>
    <row r="449" spans="47:47" x14ac:dyDescent="0.2">
      <c r="AU449" s="177">
        <v>0</v>
      </c>
    </row>
    <row r="450" spans="47:47" x14ac:dyDescent="0.2">
      <c r="AU450" s="177">
        <v>0</v>
      </c>
    </row>
    <row r="451" spans="47:47" x14ac:dyDescent="0.2">
      <c r="AU451" s="177">
        <v>0</v>
      </c>
    </row>
    <row r="452" spans="47:47" x14ac:dyDescent="0.2">
      <c r="AU452" s="177">
        <v>0</v>
      </c>
    </row>
    <row r="453" spans="47:47" x14ac:dyDescent="0.2">
      <c r="AU453" s="177">
        <v>0</v>
      </c>
    </row>
    <row r="454" spans="47:47" x14ac:dyDescent="0.2">
      <c r="AU454" s="177">
        <v>0</v>
      </c>
    </row>
    <row r="455" spans="47:47" x14ac:dyDescent="0.2">
      <c r="AU455" s="177">
        <v>0</v>
      </c>
    </row>
    <row r="456" spans="47:47" x14ac:dyDescent="0.2">
      <c r="AU456" s="177">
        <v>0</v>
      </c>
    </row>
    <row r="457" spans="47:47" x14ac:dyDescent="0.2">
      <c r="AU457" s="177">
        <v>0</v>
      </c>
    </row>
    <row r="458" spans="47:47" x14ac:dyDescent="0.2">
      <c r="AU458" s="177">
        <v>0</v>
      </c>
    </row>
    <row r="459" spans="47:47" x14ac:dyDescent="0.2">
      <c r="AU459" s="177">
        <v>0</v>
      </c>
    </row>
    <row r="460" spans="47:47" x14ac:dyDescent="0.2">
      <c r="AU460" s="177">
        <v>0</v>
      </c>
    </row>
    <row r="461" spans="47:47" x14ac:dyDescent="0.2">
      <c r="AU461" s="177">
        <v>0</v>
      </c>
    </row>
    <row r="462" spans="47:47" x14ac:dyDescent="0.2">
      <c r="AU462" s="177">
        <v>0</v>
      </c>
    </row>
    <row r="463" spans="47:47" x14ac:dyDescent="0.2">
      <c r="AU463" s="177">
        <v>0</v>
      </c>
    </row>
    <row r="464" spans="47:47" x14ac:dyDescent="0.2">
      <c r="AU464" s="177">
        <v>0</v>
      </c>
    </row>
    <row r="465" spans="47:47" x14ac:dyDescent="0.2">
      <c r="AU465" s="177">
        <v>0</v>
      </c>
    </row>
    <row r="466" spans="47:47" x14ac:dyDescent="0.2">
      <c r="AU466" s="177">
        <v>0</v>
      </c>
    </row>
    <row r="467" spans="47:47" x14ac:dyDescent="0.2">
      <c r="AU467" s="177">
        <v>0</v>
      </c>
    </row>
    <row r="468" spans="47:47" x14ac:dyDescent="0.2">
      <c r="AU468" s="177">
        <v>0</v>
      </c>
    </row>
    <row r="469" spans="47:47" x14ac:dyDescent="0.2">
      <c r="AU469" s="177">
        <v>0</v>
      </c>
    </row>
    <row r="470" spans="47:47" x14ac:dyDescent="0.2">
      <c r="AU470" s="177">
        <v>0</v>
      </c>
    </row>
    <row r="471" spans="47:47" x14ac:dyDescent="0.2">
      <c r="AU471" s="177">
        <v>0</v>
      </c>
    </row>
    <row r="472" spans="47:47" x14ac:dyDescent="0.2">
      <c r="AU472" s="177">
        <v>0</v>
      </c>
    </row>
    <row r="473" spans="47:47" x14ac:dyDescent="0.2">
      <c r="AU473" s="177">
        <v>0</v>
      </c>
    </row>
    <row r="474" spans="47:47" x14ac:dyDescent="0.2">
      <c r="AU474" s="177">
        <v>0</v>
      </c>
    </row>
    <row r="475" spans="47:47" x14ac:dyDescent="0.2">
      <c r="AU475" s="177">
        <v>0</v>
      </c>
    </row>
    <row r="476" spans="47:47" x14ac:dyDescent="0.2">
      <c r="AU476" s="177">
        <v>0</v>
      </c>
    </row>
    <row r="477" spans="47:47" x14ac:dyDescent="0.2">
      <c r="AU477" s="177">
        <v>0</v>
      </c>
    </row>
    <row r="478" spans="47:47" x14ac:dyDescent="0.2">
      <c r="AU478" s="177">
        <v>0</v>
      </c>
    </row>
    <row r="479" spans="47:47" x14ac:dyDescent="0.2">
      <c r="AU479" s="177">
        <v>0</v>
      </c>
    </row>
    <row r="480" spans="47:47" x14ac:dyDescent="0.2">
      <c r="AU480" s="177">
        <v>0</v>
      </c>
    </row>
    <row r="481" spans="47:47" x14ac:dyDescent="0.2">
      <c r="AU481" s="177">
        <v>0</v>
      </c>
    </row>
    <row r="482" spans="47:47" x14ac:dyDescent="0.2">
      <c r="AU482" s="177">
        <v>0</v>
      </c>
    </row>
    <row r="483" spans="47:47" x14ac:dyDescent="0.2">
      <c r="AU483" s="177">
        <v>0</v>
      </c>
    </row>
    <row r="484" spans="47:47" x14ac:dyDescent="0.2">
      <c r="AU484" s="177">
        <v>0</v>
      </c>
    </row>
    <row r="485" spans="47:47" x14ac:dyDescent="0.2">
      <c r="AU485" s="177">
        <v>0</v>
      </c>
    </row>
    <row r="486" spans="47:47" x14ac:dyDescent="0.2">
      <c r="AU486" s="177">
        <v>0</v>
      </c>
    </row>
    <row r="487" spans="47:47" x14ac:dyDescent="0.2">
      <c r="AU487" s="177">
        <v>0</v>
      </c>
    </row>
    <row r="488" spans="47:47" x14ac:dyDescent="0.2">
      <c r="AU488" s="177">
        <v>0</v>
      </c>
    </row>
    <row r="489" spans="47:47" x14ac:dyDescent="0.2">
      <c r="AU489" s="177">
        <v>0</v>
      </c>
    </row>
    <row r="490" spans="47:47" x14ac:dyDescent="0.2">
      <c r="AU490" s="177">
        <v>0</v>
      </c>
    </row>
    <row r="491" spans="47:47" x14ac:dyDescent="0.2">
      <c r="AU491" s="177">
        <v>0</v>
      </c>
    </row>
    <row r="492" spans="47:47" x14ac:dyDescent="0.2">
      <c r="AU492" s="177">
        <v>0</v>
      </c>
    </row>
    <row r="493" spans="47:47" x14ac:dyDescent="0.2">
      <c r="AU493" s="177">
        <v>0</v>
      </c>
    </row>
    <row r="494" spans="47:47" x14ac:dyDescent="0.2">
      <c r="AU494" s="177">
        <v>0</v>
      </c>
    </row>
    <row r="495" spans="47:47" x14ac:dyDescent="0.2">
      <c r="AU495" s="177">
        <v>0</v>
      </c>
    </row>
    <row r="496" spans="47:47" x14ac:dyDescent="0.2">
      <c r="AU496" s="177">
        <v>0</v>
      </c>
    </row>
    <row r="497" spans="1:48" x14ac:dyDescent="0.2">
      <c r="AU497" s="177">
        <v>0</v>
      </c>
    </row>
    <row r="498" spans="1:48" x14ac:dyDescent="0.2">
      <c r="AU498" s="177">
        <v>0</v>
      </c>
    </row>
    <row r="499" spans="1:48" x14ac:dyDescent="0.2">
      <c r="AU499" s="177">
        <v>0</v>
      </c>
    </row>
    <row r="500" spans="1:48" x14ac:dyDescent="0.2">
      <c r="AU500" s="177">
        <v>0</v>
      </c>
    </row>
    <row r="501" spans="1:48" x14ac:dyDescent="0.2">
      <c r="AU501" s="177">
        <v>0</v>
      </c>
    </row>
    <row r="502" spans="1:48" x14ac:dyDescent="0.2">
      <c r="A502" s="167"/>
      <c r="B502" s="167"/>
      <c r="C502" s="167"/>
      <c r="D502" s="167"/>
      <c r="E502" s="167"/>
      <c r="F502" s="257"/>
      <c r="G502" s="167"/>
      <c r="H502" s="167"/>
      <c r="I502" s="167"/>
      <c r="J502" s="167"/>
      <c r="K502" s="167"/>
      <c r="L502" s="167"/>
      <c r="M502" s="167"/>
      <c r="N502" s="167"/>
      <c r="O502" s="167"/>
      <c r="P502" s="167"/>
      <c r="Q502" s="167"/>
      <c r="R502" s="167"/>
      <c r="S502" s="167"/>
      <c r="T502" s="167"/>
      <c r="U502" s="167"/>
      <c r="V502" s="167"/>
      <c r="W502" s="167"/>
      <c r="X502" s="167"/>
      <c r="Y502" s="167"/>
      <c r="Z502" s="167"/>
      <c r="AA502" s="167"/>
      <c r="AB502" s="167"/>
      <c r="AC502" s="167"/>
      <c r="AD502" s="167"/>
      <c r="AE502" s="167"/>
      <c r="AF502" s="167"/>
      <c r="AG502" s="167"/>
      <c r="AH502" s="167"/>
      <c r="AI502" s="167"/>
      <c r="AJ502" s="167"/>
      <c r="AK502" s="167"/>
      <c r="AL502" s="167"/>
      <c r="AM502" s="167"/>
      <c r="AN502" s="167"/>
      <c r="AO502" s="167"/>
      <c r="AP502" s="167"/>
      <c r="AQ502" s="167"/>
      <c r="AR502" s="167"/>
      <c r="AS502" s="167"/>
      <c r="AT502" s="167"/>
      <c r="AU502" s="167"/>
      <c r="AV502" s="167"/>
    </row>
  </sheetData>
  <autoFilter ref="A1:R3" xr:uid="{00000000-0009-0000-0000-000005000000}"/>
  <sortState xmlns:xlrd2="http://schemas.microsoft.com/office/spreadsheetml/2017/richdata2" ref="A2:A501">
    <sortCondition ref="A2:A501"/>
  </sortState>
  <dataValidations count="1">
    <dataValidation type="list" allowBlank="1" showInputMessage="1" showErrorMessage="1" sqref="M2:M501" xr:uid="{00000000-0002-0000-0500-000000000000}">
      <formula1>$AT$2:$AT$12</formula1>
    </dataValidation>
  </dataValidations>
  <hyperlinks>
    <hyperlink ref="F2" r:id="rId1" xr:uid="{497AC2D5-8310-4AD8-83E4-9609D2DAF243}"/>
    <hyperlink ref="E2" r:id="rId2" xr:uid="{B5CDB39B-CDF3-467E-B11E-8890554DFA01}"/>
  </hyperlinks>
  <printOptions horizontalCentered="1"/>
  <pageMargins left="0.4" right="0.4" top="0.5" bottom="0.6" header="0.3" footer="0.3"/>
  <pageSetup paperSize="1" fitToWidth="2" fitToHeight="1" orientation="landscape"/>
  <headerFooter>
    <oddFooter>&amp;L&amp;8Menu Pricing Calculator v6.5.2_2026-10-03  |  © 2024–2026 Tables of Content, LLC&amp;R&amp;8&amp;A  |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tint="0.79998168889431442"/>
    <pageSetUpPr fitToPage="1"/>
  </sheetPr>
  <dimension ref="A1:X60"/>
  <sheetViews>
    <sheetView zoomScaleNormal="100" workbookViewId="0">
      <selection activeCell="D22" sqref="D22"/>
    </sheetView>
  </sheetViews>
  <sheetFormatPr baseColWidth="10" defaultColWidth="8.83203125" defaultRowHeight="15" x14ac:dyDescent="0.2"/>
  <cols>
    <col min="8" max="8" width="7.6640625" customWidth="1"/>
    <col min="10" max="10" width="20.33203125" customWidth="1"/>
    <col min="11" max="11" width="11.5" customWidth="1"/>
    <col min="12" max="12" width="11" customWidth="1"/>
    <col min="13" max="13" width="12.6640625" customWidth="1"/>
    <col min="15" max="15" width="25.5" customWidth="1"/>
    <col min="16" max="16" width="13.33203125" customWidth="1"/>
    <col min="17" max="17" width="12" customWidth="1"/>
    <col min="18" max="18" width="22.5" style="2" customWidth="1"/>
    <col min="19" max="19" width="11.1640625" customWidth="1"/>
    <col min="20" max="20" width="10.5" customWidth="1"/>
    <col min="21" max="21" width="13.5" customWidth="1"/>
  </cols>
  <sheetData>
    <row r="1" spans="1:24" ht="16" thickBot="1" x14ac:dyDescent="0.25">
      <c r="A1" s="32"/>
      <c r="B1" s="32"/>
      <c r="C1" s="32"/>
      <c r="D1" s="32"/>
      <c r="E1" s="32"/>
      <c r="F1" s="32"/>
      <c r="G1" s="32"/>
      <c r="H1" s="32"/>
      <c r="I1" s="32"/>
      <c r="J1" s="32"/>
      <c r="K1" s="32"/>
      <c r="L1" s="32"/>
      <c r="M1" s="32"/>
      <c r="N1" s="32"/>
      <c r="O1" s="32"/>
      <c r="P1" s="32"/>
      <c r="Q1" s="32"/>
      <c r="R1" s="22"/>
      <c r="S1" s="32"/>
      <c r="T1" s="32"/>
      <c r="U1" s="32"/>
      <c r="V1" s="32"/>
      <c r="W1" s="32"/>
      <c r="X1" s="32"/>
    </row>
    <row r="2" spans="1:24" ht="16" thickBot="1" x14ac:dyDescent="0.25">
      <c r="A2" s="32"/>
      <c r="B2" s="379" t="s">
        <v>199</v>
      </c>
      <c r="C2" s="380"/>
      <c r="D2" s="380"/>
      <c r="E2" s="380"/>
      <c r="F2" s="381"/>
      <c r="G2" s="32"/>
      <c r="H2" s="3" t="s">
        <v>28</v>
      </c>
      <c r="I2" s="4"/>
      <c r="J2" s="4"/>
      <c r="K2" s="5"/>
      <c r="L2" s="5"/>
      <c r="M2" s="5"/>
      <c r="N2" s="4"/>
      <c r="O2" s="4"/>
      <c r="P2" s="5"/>
      <c r="Q2" s="5"/>
      <c r="R2" s="5"/>
      <c r="S2" s="5"/>
      <c r="T2" s="5"/>
      <c r="U2" s="6"/>
      <c r="V2" s="7"/>
      <c r="W2" s="32"/>
      <c r="X2" s="32"/>
    </row>
    <row r="3" spans="1:24" x14ac:dyDescent="0.2">
      <c r="A3" s="32"/>
      <c r="B3" s="382"/>
      <c r="C3" s="383"/>
      <c r="D3" s="383"/>
      <c r="E3" s="383"/>
      <c r="F3" s="384"/>
      <c r="G3" s="32"/>
      <c r="H3" s="27"/>
      <c r="I3" s="28"/>
      <c r="J3" s="28"/>
      <c r="K3" s="29"/>
      <c r="L3" s="29"/>
      <c r="M3" s="29"/>
      <c r="N3" s="28"/>
      <c r="O3" s="28"/>
      <c r="P3" s="385"/>
      <c r="Q3" s="385"/>
      <c r="R3" s="385"/>
      <c r="S3" s="385"/>
      <c r="T3" s="385"/>
      <c r="U3" s="385"/>
      <c r="V3" s="30"/>
      <c r="W3" s="32"/>
      <c r="X3" s="32"/>
    </row>
    <row r="4" spans="1:24" x14ac:dyDescent="0.2">
      <c r="A4" s="32"/>
      <c r="B4" s="32"/>
      <c r="C4" s="32"/>
      <c r="D4" s="32"/>
      <c r="E4" s="32"/>
      <c r="F4" s="32"/>
      <c r="G4" s="32"/>
      <c r="H4" s="31"/>
      <c r="I4" s="21" t="s">
        <v>2</v>
      </c>
      <c r="J4" s="57" t="s">
        <v>61</v>
      </c>
      <c r="K4" s="22"/>
      <c r="L4" s="22"/>
      <c r="M4" s="22"/>
      <c r="N4" s="32"/>
      <c r="O4" s="21" t="s">
        <v>7</v>
      </c>
      <c r="P4" s="386" t="s">
        <v>279</v>
      </c>
      <c r="Q4" s="386"/>
      <c r="R4" s="386"/>
      <c r="S4" s="386"/>
      <c r="T4" s="386"/>
      <c r="U4" s="386"/>
      <c r="V4" s="34"/>
      <c r="W4" s="32"/>
      <c r="X4" s="32"/>
    </row>
    <row r="5" spans="1:24" x14ac:dyDescent="0.2">
      <c r="A5" s="32"/>
      <c r="B5" s="32" t="s">
        <v>209</v>
      </c>
      <c r="C5" s="32"/>
      <c r="D5" s="32"/>
      <c r="E5" s="32"/>
      <c r="F5" s="32"/>
      <c r="G5" s="32"/>
      <c r="H5" s="31"/>
      <c r="I5" s="343" t="s">
        <v>29</v>
      </c>
      <c r="J5" s="344"/>
      <c r="K5" s="344"/>
      <c r="L5" s="344"/>
      <c r="M5" s="345"/>
      <c r="N5" s="32"/>
      <c r="O5" s="343" t="s">
        <v>26</v>
      </c>
      <c r="P5" s="344"/>
      <c r="Q5" s="344"/>
      <c r="R5" s="345"/>
      <c r="S5" s="343" t="s">
        <v>15</v>
      </c>
      <c r="T5" s="344"/>
      <c r="U5" s="345"/>
      <c r="V5" s="34"/>
      <c r="W5" s="32"/>
      <c r="X5" s="32"/>
    </row>
    <row r="6" spans="1:24" x14ac:dyDescent="0.2">
      <c r="A6" s="32"/>
      <c r="B6" s="32" t="s">
        <v>339</v>
      </c>
      <c r="C6" s="32"/>
      <c r="D6" s="32"/>
      <c r="E6" s="32"/>
      <c r="F6" s="32"/>
      <c r="G6" s="32"/>
      <c r="H6" s="31"/>
      <c r="I6" s="35" t="s">
        <v>3</v>
      </c>
      <c r="J6" s="36" t="s">
        <v>27</v>
      </c>
      <c r="K6" s="36" t="s">
        <v>5</v>
      </c>
      <c r="L6" s="36" t="s">
        <v>4</v>
      </c>
      <c r="M6" s="37" t="s">
        <v>9</v>
      </c>
      <c r="N6" s="32"/>
      <c r="O6" s="43" t="s">
        <v>8</v>
      </c>
      <c r="P6" s="54" t="s">
        <v>16</v>
      </c>
      <c r="Q6" s="33" t="s">
        <v>9</v>
      </c>
      <c r="R6" s="55" t="s">
        <v>44</v>
      </c>
      <c r="S6" s="38" t="s">
        <v>5</v>
      </c>
      <c r="T6" s="38" t="s">
        <v>6</v>
      </c>
      <c r="U6" s="39" t="s">
        <v>10</v>
      </c>
      <c r="V6" s="34"/>
      <c r="W6" s="32"/>
      <c r="X6" s="32"/>
    </row>
    <row r="7" spans="1:24" x14ac:dyDescent="0.2">
      <c r="A7" s="32"/>
      <c r="B7" s="32" t="s">
        <v>340</v>
      </c>
      <c r="C7" s="32"/>
      <c r="D7" s="32"/>
      <c r="E7" s="32"/>
      <c r="F7" s="32"/>
      <c r="G7" s="32"/>
      <c r="H7" s="31"/>
      <c r="I7" s="40">
        <v>1</v>
      </c>
      <c r="J7" s="41" t="s">
        <v>41</v>
      </c>
      <c r="K7" s="42" t="s">
        <v>13</v>
      </c>
      <c r="L7" s="42">
        <v>2</v>
      </c>
      <c r="M7" s="10">
        <f t="shared" ref="M7:M26" si="0">IFERROR(L7*U7,0)</f>
        <v>0.53749999999999998</v>
      </c>
      <c r="N7" s="32"/>
      <c r="O7" s="8" t="s">
        <v>387</v>
      </c>
      <c r="P7" s="9" t="s">
        <v>65</v>
      </c>
      <c r="Q7" s="172">
        <v>4.3</v>
      </c>
      <c r="R7" s="196" t="s">
        <v>388</v>
      </c>
      <c r="S7" s="9" t="s">
        <v>13</v>
      </c>
      <c r="T7" s="9">
        <v>16</v>
      </c>
      <c r="U7" s="12">
        <f>IFERROR(Q7/T7,0)</f>
        <v>0.26874999999999999</v>
      </c>
      <c r="V7" s="34"/>
      <c r="W7" s="32"/>
      <c r="X7" s="32"/>
    </row>
    <row r="8" spans="1:24" x14ac:dyDescent="0.2">
      <c r="A8" s="32"/>
      <c r="B8" s="32"/>
      <c r="C8" s="32"/>
      <c r="D8" s="32"/>
      <c r="E8" s="32"/>
      <c r="F8" s="32"/>
      <c r="G8" s="32"/>
      <c r="H8" s="31"/>
      <c r="I8" s="40">
        <v>2</v>
      </c>
      <c r="J8" s="41" t="s">
        <v>42</v>
      </c>
      <c r="K8" s="42" t="s">
        <v>12</v>
      </c>
      <c r="L8" s="42">
        <v>1</v>
      </c>
      <c r="M8" s="10">
        <f t="shared" si="0"/>
        <v>9.56</v>
      </c>
      <c r="N8" s="32"/>
      <c r="O8" s="8" t="s">
        <v>108</v>
      </c>
      <c r="P8" s="9" t="s">
        <v>278</v>
      </c>
      <c r="Q8" s="172">
        <v>9.56</v>
      </c>
      <c r="R8" s="197" t="s">
        <v>54</v>
      </c>
      <c r="S8" s="9" t="s">
        <v>12</v>
      </c>
      <c r="T8" s="9">
        <v>1</v>
      </c>
      <c r="U8" s="13">
        <f>IFERROR(Q8/T8,0)</f>
        <v>9.56</v>
      </c>
      <c r="V8" s="34"/>
      <c r="W8" s="32"/>
      <c r="X8" s="32"/>
    </row>
    <row r="9" spans="1:24" x14ac:dyDescent="0.2">
      <c r="A9" s="32"/>
      <c r="B9" s="62" t="s">
        <v>301</v>
      </c>
      <c r="C9" s="32"/>
      <c r="D9" s="32"/>
      <c r="E9" s="32"/>
      <c r="F9" s="32"/>
      <c r="G9" s="32"/>
      <c r="H9" s="31"/>
      <c r="I9" s="40">
        <v>3</v>
      </c>
      <c r="J9" s="41" t="s">
        <v>73</v>
      </c>
      <c r="K9" s="42" t="s">
        <v>13</v>
      </c>
      <c r="L9" s="42">
        <v>1</v>
      </c>
      <c r="M9" s="10">
        <f t="shared" si="0"/>
        <v>0.16500000000000001</v>
      </c>
      <c r="N9" s="32"/>
      <c r="O9" s="8" t="s">
        <v>50</v>
      </c>
      <c r="P9" s="9" t="s">
        <v>51</v>
      </c>
      <c r="Q9" s="172">
        <v>0.99</v>
      </c>
      <c r="R9" s="197" t="s">
        <v>390</v>
      </c>
      <c r="S9" s="9" t="s">
        <v>13</v>
      </c>
      <c r="T9" s="9">
        <v>6</v>
      </c>
      <c r="U9" s="13">
        <f t="shared" ref="U9:U26" si="1">IFERROR(Q9/T9,0)</f>
        <v>0.16500000000000001</v>
      </c>
      <c r="V9" s="34"/>
      <c r="W9" s="32"/>
      <c r="X9" s="32"/>
    </row>
    <row r="10" spans="1:24" x14ac:dyDescent="0.2">
      <c r="A10" s="32"/>
      <c r="B10" s="63" t="s">
        <v>0</v>
      </c>
      <c r="C10" s="32"/>
      <c r="D10" s="32"/>
      <c r="E10" s="64"/>
      <c r="F10" s="65">
        <v>0.315</v>
      </c>
      <c r="G10" s="32"/>
      <c r="H10" s="31"/>
      <c r="I10" s="40">
        <v>4</v>
      </c>
      <c r="J10" s="41" t="s">
        <v>58</v>
      </c>
      <c r="K10" s="42" t="s">
        <v>13</v>
      </c>
      <c r="L10" s="42">
        <v>1</v>
      </c>
      <c r="M10" s="10">
        <f t="shared" si="0"/>
        <v>0.59281249999999996</v>
      </c>
      <c r="N10" s="32"/>
      <c r="O10" s="8" t="s">
        <v>59</v>
      </c>
      <c r="P10" s="9" t="s">
        <v>280</v>
      </c>
      <c r="Q10" s="172">
        <v>18.97</v>
      </c>
      <c r="R10" s="198" t="s">
        <v>81</v>
      </c>
      <c r="S10" s="9" t="s">
        <v>13</v>
      </c>
      <c r="T10" s="9">
        <v>32</v>
      </c>
      <c r="U10" s="13">
        <f>IFERROR(Q10/T10,0)</f>
        <v>0.59281249999999996</v>
      </c>
      <c r="V10" s="34"/>
      <c r="W10" s="32"/>
      <c r="X10" s="32"/>
    </row>
    <row r="11" spans="1:24" x14ac:dyDescent="0.2">
      <c r="A11" s="32"/>
      <c r="B11" s="32" t="s">
        <v>39</v>
      </c>
      <c r="C11" s="32"/>
      <c r="D11" s="32"/>
      <c r="E11" s="64"/>
      <c r="F11" s="65">
        <v>0.27500000000000002</v>
      </c>
      <c r="G11" s="32"/>
      <c r="H11" s="31"/>
      <c r="I11" s="40">
        <v>5</v>
      </c>
      <c r="J11" s="41" t="s">
        <v>47</v>
      </c>
      <c r="K11" s="42" t="s">
        <v>13</v>
      </c>
      <c r="L11" s="42">
        <v>0.5</v>
      </c>
      <c r="M11" s="10">
        <f t="shared" si="0"/>
        <v>0.27749999999999997</v>
      </c>
      <c r="N11" s="32"/>
      <c r="O11" s="8" t="s">
        <v>52</v>
      </c>
      <c r="P11" s="9" t="s">
        <v>281</v>
      </c>
      <c r="Q11" s="172">
        <v>5.55</v>
      </c>
      <c r="R11" s="198" t="s">
        <v>81</v>
      </c>
      <c r="S11" s="9" t="s">
        <v>13</v>
      </c>
      <c r="T11" s="9">
        <v>10</v>
      </c>
      <c r="U11" s="13">
        <f t="shared" si="1"/>
        <v>0.55499999999999994</v>
      </c>
      <c r="V11" s="34"/>
      <c r="W11" s="32"/>
      <c r="X11" s="32"/>
    </row>
    <row r="12" spans="1:24" x14ac:dyDescent="0.2">
      <c r="A12" s="32"/>
      <c r="B12" s="32"/>
      <c r="C12" s="32" t="s">
        <v>36</v>
      </c>
      <c r="D12" s="32"/>
      <c r="E12" s="65">
        <v>0.3</v>
      </c>
      <c r="F12" s="32"/>
      <c r="G12" s="32"/>
      <c r="H12" s="31"/>
      <c r="I12" s="40">
        <v>6</v>
      </c>
      <c r="J12" s="41" t="s">
        <v>78</v>
      </c>
      <c r="K12" s="42" t="s">
        <v>13</v>
      </c>
      <c r="L12" s="42">
        <v>1</v>
      </c>
      <c r="M12" s="10">
        <f t="shared" si="0"/>
        <v>0.48119999999999996</v>
      </c>
      <c r="N12" s="32"/>
      <c r="O12" s="8" t="s">
        <v>78</v>
      </c>
      <c r="P12" s="9" t="s">
        <v>17</v>
      </c>
      <c r="Q12" s="172">
        <v>12.03</v>
      </c>
      <c r="R12" s="198" t="s">
        <v>66</v>
      </c>
      <c r="S12" s="9" t="s">
        <v>13</v>
      </c>
      <c r="T12" s="9">
        <v>25</v>
      </c>
      <c r="U12" s="13">
        <f>IFERROR(Q12/T12,0)</f>
        <v>0.48119999999999996</v>
      </c>
      <c r="V12" s="34"/>
      <c r="W12" s="32"/>
      <c r="X12" s="32"/>
    </row>
    <row r="13" spans="1:24" x14ac:dyDescent="0.2">
      <c r="A13" s="32"/>
      <c r="B13" s="32"/>
      <c r="C13" s="32" t="s">
        <v>37</v>
      </c>
      <c r="D13" s="32"/>
      <c r="E13" s="65">
        <v>0.28000000000000003</v>
      </c>
      <c r="F13" s="32"/>
      <c r="G13" s="32"/>
      <c r="H13" s="31"/>
      <c r="I13" s="40">
        <v>7</v>
      </c>
      <c r="J13" s="41" t="s">
        <v>48</v>
      </c>
      <c r="K13" s="42" t="s">
        <v>13</v>
      </c>
      <c r="L13" s="42">
        <v>4</v>
      </c>
      <c r="M13" s="10">
        <f t="shared" si="0"/>
        <v>2.6466666666666669</v>
      </c>
      <c r="N13" s="32"/>
      <c r="O13" s="8" t="s">
        <v>62</v>
      </c>
      <c r="P13" s="9" t="s">
        <v>53</v>
      </c>
      <c r="Q13" s="172">
        <v>19.850000000000001</v>
      </c>
      <c r="R13" s="198" t="s">
        <v>109</v>
      </c>
      <c r="S13" s="9" t="s">
        <v>13</v>
      </c>
      <c r="T13" s="9">
        <v>30</v>
      </c>
      <c r="U13" s="13">
        <f t="shared" si="1"/>
        <v>0.66166666666666674</v>
      </c>
      <c r="V13" s="34"/>
      <c r="W13" s="32"/>
      <c r="X13" s="32"/>
    </row>
    <row r="14" spans="1:24" x14ac:dyDescent="0.2">
      <c r="A14" s="32"/>
      <c r="B14" s="32"/>
      <c r="C14" s="32" t="s">
        <v>38</v>
      </c>
      <c r="D14" s="32"/>
      <c r="E14" s="65">
        <v>0.185</v>
      </c>
      <c r="F14" s="32"/>
      <c r="G14" s="32"/>
      <c r="H14" s="31"/>
      <c r="I14" s="40">
        <v>8</v>
      </c>
      <c r="J14" s="41" t="s">
        <v>43</v>
      </c>
      <c r="K14" s="42" t="s">
        <v>49</v>
      </c>
      <c r="L14" s="42">
        <v>0.2</v>
      </c>
      <c r="M14" s="10">
        <f t="shared" si="0"/>
        <v>0.12687500000000002</v>
      </c>
      <c r="N14" s="32"/>
      <c r="O14" s="8" t="s">
        <v>389</v>
      </c>
      <c r="P14" s="9" t="s">
        <v>57</v>
      </c>
      <c r="Q14" s="172">
        <v>30.45</v>
      </c>
      <c r="R14" s="197" t="s">
        <v>390</v>
      </c>
      <c r="S14" s="9" t="s">
        <v>49</v>
      </c>
      <c r="T14" s="9">
        <v>48</v>
      </c>
      <c r="U14" s="13">
        <f t="shared" si="1"/>
        <v>0.63437500000000002</v>
      </c>
      <c r="V14" s="34"/>
      <c r="W14" s="32"/>
      <c r="X14" s="32"/>
    </row>
    <row r="15" spans="1:24" x14ac:dyDescent="0.2">
      <c r="A15" s="32"/>
      <c r="B15" s="21" t="s">
        <v>1</v>
      </c>
      <c r="C15" s="21"/>
      <c r="D15" s="21"/>
      <c r="E15" s="66"/>
      <c r="F15" s="67">
        <v>0.3</v>
      </c>
      <c r="G15" s="32"/>
      <c r="H15" s="31"/>
      <c r="I15" s="40">
        <v>9</v>
      </c>
      <c r="J15" s="41" t="s">
        <v>45</v>
      </c>
      <c r="K15" s="42" t="s">
        <v>13</v>
      </c>
      <c r="L15" s="42">
        <v>3</v>
      </c>
      <c r="M15" s="10">
        <f t="shared" si="0"/>
        <v>0.74260000000000004</v>
      </c>
      <c r="N15" s="32"/>
      <c r="O15" s="8" t="s">
        <v>80</v>
      </c>
      <c r="P15" s="9" t="s">
        <v>282</v>
      </c>
      <c r="Q15" s="172">
        <v>74.260000000000005</v>
      </c>
      <c r="R15" s="198" t="s">
        <v>68</v>
      </c>
      <c r="S15" s="9" t="s">
        <v>13</v>
      </c>
      <c r="T15" s="9">
        <v>300</v>
      </c>
      <c r="U15" s="13">
        <f t="shared" si="1"/>
        <v>0.24753333333333336</v>
      </c>
      <c r="V15" s="34"/>
      <c r="W15" s="32"/>
      <c r="X15" s="32"/>
    </row>
    <row r="16" spans="1:24" x14ac:dyDescent="0.2">
      <c r="A16" s="32"/>
      <c r="B16" s="32"/>
      <c r="C16" s="32"/>
      <c r="D16" s="32"/>
      <c r="E16" s="64"/>
      <c r="F16" s="32"/>
      <c r="G16" s="32"/>
      <c r="H16" s="31"/>
      <c r="I16" s="40">
        <v>10</v>
      </c>
      <c r="J16" s="41" t="s">
        <v>46</v>
      </c>
      <c r="K16" s="42" t="s">
        <v>13</v>
      </c>
      <c r="L16" s="42">
        <v>4</v>
      </c>
      <c r="M16" s="10">
        <f t="shared" si="0"/>
        <v>2.1875</v>
      </c>
      <c r="N16" s="32"/>
      <c r="O16" s="8" t="s">
        <v>79</v>
      </c>
      <c r="P16" s="9" t="s">
        <v>60</v>
      </c>
      <c r="Q16" s="172">
        <v>8.75</v>
      </c>
      <c r="R16" s="197" t="s">
        <v>56</v>
      </c>
      <c r="S16" s="9" t="s">
        <v>13</v>
      </c>
      <c r="T16" s="9">
        <v>16</v>
      </c>
      <c r="U16" s="13">
        <f t="shared" si="1"/>
        <v>0.546875</v>
      </c>
      <c r="V16" s="34"/>
      <c r="W16" s="32"/>
      <c r="X16" s="32"/>
    </row>
    <row r="17" spans="1:24" x14ac:dyDescent="0.2">
      <c r="A17" s="32"/>
      <c r="B17" s="32"/>
      <c r="C17" s="32"/>
      <c r="D17" s="32"/>
      <c r="E17" s="32"/>
      <c r="F17" s="32"/>
      <c r="G17" s="32"/>
      <c r="H17" s="31"/>
      <c r="I17" s="40">
        <v>11</v>
      </c>
      <c r="J17" s="41" t="s">
        <v>236</v>
      </c>
      <c r="K17" s="42" t="s">
        <v>272</v>
      </c>
      <c r="L17" s="42">
        <v>1</v>
      </c>
      <c r="M17" s="10">
        <f t="shared" si="0"/>
        <v>1.2699999999999999E-2</v>
      </c>
      <c r="N17" s="32"/>
      <c r="O17" s="8" t="s">
        <v>276</v>
      </c>
      <c r="P17" s="9" t="s">
        <v>350</v>
      </c>
      <c r="Q17" s="172">
        <v>6.35</v>
      </c>
      <c r="R17" s="198" t="s">
        <v>81</v>
      </c>
      <c r="S17" s="9" t="s">
        <v>272</v>
      </c>
      <c r="T17" s="9">
        <v>500</v>
      </c>
      <c r="U17" s="13">
        <f t="shared" si="1"/>
        <v>1.2699999999999999E-2</v>
      </c>
      <c r="V17" s="34"/>
      <c r="W17" s="32"/>
      <c r="X17" s="32"/>
    </row>
    <row r="18" spans="1:24" x14ac:dyDescent="0.2">
      <c r="A18" s="32"/>
      <c r="B18" s="32"/>
      <c r="C18" s="32"/>
      <c r="D18" s="32"/>
      <c r="E18" s="32"/>
      <c r="F18" s="32"/>
      <c r="G18" s="32"/>
      <c r="H18" s="31"/>
      <c r="I18" s="40">
        <v>12</v>
      </c>
      <c r="J18" s="41" t="s">
        <v>237</v>
      </c>
      <c r="K18" s="42" t="s">
        <v>272</v>
      </c>
      <c r="L18" s="42">
        <v>1</v>
      </c>
      <c r="M18" s="10">
        <f t="shared" si="0"/>
        <v>7.6470588235294122E-3</v>
      </c>
      <c r="N18" s="32"/>
      <c r="O18" s="8" t="s">
        <v>277</v>
      </c>
      <c r="P18" s="9" t="s">
        <v>351</v>
      </c>
      <c r="Q18" s="172">
        <v>3.25</v>
      </c>
      <c r="R18" s="198" t="s">
        <v>81</v>
      </c>
      <c r="S18" s="9" t="s">
        <v>272</v>
      </c>
      <c r="T18" s="9">
        <v>425</v>
      </c>
      <c r="U18" s="13">
        <f t="shared" si="1"/>
        <v>7.6470588235294122E-3</v>
      </c>
      <c r="V18" s="34"/>
      <c r="W18" s="32"/>
      <c r="X18" s="32"/>
    </row>
    <row r="19" spans="1:24" x14ac:dyDescent="0.2">
      <c r="A19" s="32"/>
      <c r="B19" s="32"/>
      <c r="C19" s="32"/>
      <c r="D19" s="32"/>
      <c r="E19" s="32"/>
      <c r="F19" s="32"/>
      <c r="G19" s="32"/>
      <c r="H19" s="31"/>
      <c r="I19" s="40">
        <v>13</v>
      </c>
      <c r="J19" s="41"/>
      <c r="K19" s="42"/>
      <c r="L19" s="42"/>
      <c r="M19" s="10">
        <f t="shared" si="0"/>
        <v>0</v>
      </c>
      <c r="N19" s="32"/>
      <c r="O19" s="8"/>
      <c r="P19" s="9"/>
      <c r="Q19" s="172"/>
      <c r="R19" s="199"/>
      <c r="S19" s="9"/>
      <c r="T19" s="9"/>
      <c r="U19" s="13">
        <f t="shared" si="1"/>
        <v>0</v>
      </c>
      <c r="V19" s="34"/>
      <c r="W19" s="32"/>
      <c r="X19" s="32"/>
    </row>
    <row r="20" spans="1:24" x14ac:dyDescent="0.2">
      <c r="A20" s="32"/>
      <c r="B20" s="32"/>
      <c r="C20" s="32"/>
      <c r="D20" s="32"/>
      <c r="E20" s="32"/>
      <c r="F20" s="32"/>
      <c r="G20" s="32"/>
      <c r="H20" s="31"/>
      <c r="I20" s="40">
        <v>14</v>
      </c>
      <c r="J20" s="41"/>
      <c r="K20" s="42"/>
      <c r="L20" s="42"/>
      <c r="M20" s="10">
        <f t="shared" si="0"/>
        <v>0</v>
      </c>
      <c r="N20" s="32"/>
      <c r="O20" s="8"/>
      <c r="P20" s="9"/>
      <c r="Q20" s="172"/>
      <c r="R20" s="199"/>
      <c r="S20" s="9"/>
      <c r="T20" s="9"/>
      <c r="U20" s="13">
        <f t="shared" si="1"/>
        <v>0</v>
      </c>
      <c r="V20" s="34"/>
      <c r="W20" s="32"/>
      <c r="X20" s="32"/>
    </row>
    <row r="21" spans="1:24" x14ac:dyDescent="0.2">
      <c r="A21" s="32"/>
      <c r="B21" s="32"/>
      <c r="C21" s="32"/>
      <c r="D21" s="32"/>
      <c r="E21" s="32"/>
      <c r="F21" s="32"/>
      <c r="G21" s="32"/>
      <c r="H21" s="31"/>
      <c r="I21" s="40">
        <v>15</v>
      </c>
      <c r="J21" s="41"/>
      <c r="K21" s="42"/>
      <c r="L21" s="42"/>
      <c r="M21" s="10">
        <f t="shared" si="0"/>
        <v>0</v>
      </c>
      <c r="N21" s="32"/>
      <c r="O21" s="8"/>
      <c r="P21" s="9"/>
      <c r="Q21" s="172"/>
      <c r="R21" s="199"/>
      <c r="S21" s="9"/>
      <c r="T21" s="9"/>
      <c r="U21" s="13">
        <f t="shared" si="1"/>
        <v>0</v>
      </c>
      <c r="V21" s="34"/>
      <c r="W21" s="32"/>
      <c r="X21" s="32"/>
    </row>
    <row r="22" spans="1:24" x14ac:dyDescent="0.2">
      <c r="A22" s="32"/>
      <c r="B22" s="32"/>
      <c r="C22" s="32"/>
      <c r="D22" s="32"/>
      <c r="E22" s="32"/>
      <c r="F22" s="32"/>
      <c r="G22" s="32"/>
      <c r="H22" s="31"/>
      <c r="I22" s="40">
        <v>16</v>
      </c>
      <c r="J22" s="41"/>
      <c r="K22" s="42"/>
      <c r="L22" s="42"/>
      <c r="M22" s="10">
        <f t="shared" si="0"/>
        <v>0</v>
      </c>
      <c r="N22" s="32"/>
      <c r="O22" s="8"/>
      <c r="P22" s="9"/>
      <c r="Q22" s="172"/>
      <c r="R22" s="199"/>
      <c r="S22" s="9"/>
      <c r="T22" s="9"/>
      <c r="U22" s="13">
        <f t="shared" si="1"/>
        <v>0</v>
      </c>
      <c r="V22" s="34"/>
      <c r="W22" s="32"/>
      <c r="X22" s="32"/>
    </row>
    <row r="23" spans="1:24" x14ac:dyDescent="0.2">
      <c r="A23" s="32"/>
      <c r="B23" s="32"/>
      <c r="C23" s="32"/>
      <c r="D23" s="32"/>
      <c r="E23" s="32"/>
      <c r="F23" s="32"/>
      <c r="G23" s="32"/>
      <c r="H23" s="31"/>
      <c r="I23" s="40">
        <v>17</v>
      </c>
      <c r="J23" s="41"/>
      <c r="K23" s="42"/>
      <c r="L23" s="42"/>
      <c r="M23" s="10">
        <f t="shared" si="0"/>
        <v>0</v>
      </c>
      <c r="N23" s="32"/>
      <c r="O23" s="8"/>
      <c r="P23" s="9"/>
      <c r="Q23" s="172"/>
      <c r="R23" s="199"/>
      <c r="S23" s="9"/>
      <c r="T23" s="9"/>
      <c r="U23" s="13">
        <f t="shared" si="1"/>
        <v>0</v>
      </c>
      <c r="V23" s="34"/>
      <c r="W23" s="32"/>
      <c r="X23" s="32"/>
    </row>
    <row r="24" spans="1:24" x14ac:dyDescent="0.2">
      <c r="A24" s="32"/>
      <c r="B24" s="32"/>
      <c r="C24" s="32"/>
      <c r="D24" s="32"/>
      <c r="E24" s="32"/>
      <c r="F24" s="32"/>
      <c r="G24" s="32"/>
      <c r="H24" s="31"/>
      <c r="I24" s="40">
        <v>18</v>
      </c>
      <c r="J24" s="41"/>
      <c r="K24" s="42"/>
      <c r="L24" s="42"/>
      <c r="M24" s="10">
        <f t="shared" si="0"/>
        <v>0</v>
      </c>
      <c r="N24" s="32"/>
      <c r="O24" s="8"/>
      <c r="P24" s="9"/>
      <c r="Q24" s="172"/>
      <c r="R24" s="199"/>
      <c r="S24" s="9"/>
      <c r="T24" s="9"/>
      <c r="U24" s="13">
        <f t="shared" si="1"/>
        <v>0</v>
      </c>
      <c r="V24" s="34"/>
      <c r="W24" s="32"/>
      <c r="X24" s="32"/>
    </row>
    <row r="25" spans="1:24" x14ac:dyDescent="0.2">
      <c r="A25" s="32"/>
      <c r="B25" s="32"/>
      <c r="C25" s="32"/>
      <c r="D25" s="32"/>
      <c r="E25" s="32"/>
      <c r="F25" s="32"/>
      <c r="G25" s="32"/>
      <c r="H25" s="31"/>
      <c r="I25" s="40">
        <v>19</v>
      </c>
      <c r="J25" s="41"/>
      <c r="K25" s="42"/>
      <c r="L25" s="42"/>
      <c r="M25" s="10">
        <f t="shared" si="0"/>
        <v>0</v>
      </c>
      <c r="N25" s="32"/>
      <c r="O25" s="8"/>
      <c r="P25" s="9"/>
      <c r="Q25" s="172"/>
      <c r="R25" s="199"/>
      <c r="S25" s="9"/>
      <c r="T25" s="9"/>
      <c r="U25" s="13">
        <f t="shared" si="1"/>
        <v>0</v>
      </c>
      <c r="V25" s="34"/>
      <c r="W25" s="32"/>
      <c r="X25" s="32"/>
    </row>
    <row r="26" spans="1:24" ht="16" thickBot="1" x14ac:dyDescent="0.25">
      <c r="A26" s="32"/>
      <c r="B26" s="32"/>
      <c r="C26" s="32"/>
      <c r="D26" s="32"/>
      <c r="E26" s="32"/>
      <c r="F26" s="32"/>
      <c r="G26" s="32"/>
      <c r="H26" s="31"/>
      <c r="I26" s="43">
        <v>20</v>
      </c>
      <c r="J26" s="41"/>
      <c r="K26" s="42"/>
      <c r="L26" s="42"/>
      <c r="M26" s="11">
        <f t="shared" si="0"/>
        <v>0</v>
      </c>
      <c r="N26" s="32"/>
      <c r="O26" s="8"/>
      <c r="P26" s="9"/>
      <c r="Q26" s="172"/>
      <c r="R26" s="199"/>
      <c r="S26" s="9"/>
      <c r="T26" s="9"/>
      <c r="U26" s="14">
        <f t="shared" si="1"/>
        <v>0</v>
      </c>
      <c r="V26" s="34"/>
      <c r="W26" s="32"/>
      <c r="X26" s="32"/>
    </row>
    <row r="27" spans="1:24" x14ac:dyDescent="0.2">
      <c r="A27" s="32"/>
      <c r="B27" s="32"/>
      <c r="C27" s="32"/>
      <c r="D27" s="32"/>
      <c r="E27" s="32"/>
      <c r="F27" s="32"/>
      <c r="G27" s="32"/>
      <c r="H27" s="31"/>
      <c r="I27" s="21" t="s">
        <v>21</v>
      </c>
      <c r="J27" s="32"/>
      <c r="K27" s="22"/>
      <c r="L27" s="22"/>
      <c r="M27" s="15">
        <f>SUM(M7:M26)</f>
        <v>17.338001225490192</v>
      </c>
      <c r="N27" s="32"/>
      <c r="O27" s="32"/>
      <c r="P27" s="22"/>
      <c r="Q27" s="22"/>
      <c r="R27" s="22"/>
      <c r="S27" s="22"/>
      <c r="T27" s="22"/>
      <c r="U27" s="23"/>
      <c r="V27" s="34"/>
      <c r="W27" s="32"/>
      <c r="X27" s="32"/>
    </row>
    <row r="28" spans="1:24" x14ac:dyDescent="0.2">
      <c r="A28" s="32"/>
      <c r="B28" s="32"/>
      <c r="C28" s="32"/>
      <c r="D28" s="32"/>
      <c r="E28" s="32"/>
      <c r="F28" s="32"/>
      <c r="G28" s="32"/>
      <c r="H28" s="31"/>
      <c r="I28" s="32"/>
      <c r="J28" s="32"/>
      <c r="K28" s="22"/>
      <c r="L28" s="22"/>
      <c r="M28" s="22"/>
      <c r="N28" s="32"/>
      <c r="O28" s="21" t="s">
        <v>72</v>
      </c>
      <c r="P28" s="22"/>
      <c r="Q28" s="22"/>
      <c r="R28" s="22"/>
      <c r="S28" s="22"/>
      <c r="T28" s="22"/>
      <c r="U28" s="23"/>
      <c r="V28" s="34"/>
      <c r="W28" s="32"/>
      <c r="X28" s="32"/>
    </row>
    <row r="29" spans="1:24" ht="15" customHeight="1" x14ac:dyDescent="0.2">
      <c r="A29" s="32"/>
      <c r="B29" s="32"/>
      <c r="C29" s="32"/>
      <c r="D29" s="32"/>
      <c r="E29" s="32"/>
      <c r="F29" s="32"/>
      <c r="G29" s="32"/>
      <c r="H29" s="31"/>
      <c r="I29" s="32"/>
      <c r="J29" s="32" t="s">
        <v>55</v>
      </c>
      <c r="K29" s="22" t="s">
        <v>296</v>
      </c>
      <c r="L29" s="44">
        <v>0.315</v>
      </c>
      <c r="M29" s="22"/>
      <c r="N29" s="32"/>
      <c r="O29" s="371" t="s">
        <v>342</v>
      </c>
      <c r="P29" s="372"/>
      <c r="Q29" s="372"/>
      <c r="R29" s="372"/>
      <c r="S29" s="372"/>
      <c r="T29" s="372"/>
      <c r="U29" s="373"/>
      <c r="V29" s="34"/>
      <c r="W29" s="32"/>
      <c r="X29" s="32"/>
    </row>
    <row r="30" spans="1:24" ht="16" thickBot="1" x14ac:dyDescent="0.25">
      <c r="A30" s="32"/>
      <c r="B30" s="32"/>
      <c r="C30" s="32"/>
      <c r="D30" s="32"/>
      <c r="E30" s="32"/>
      <c r="F30" s="32"/>
      <c r="G30" s="32"/>
      <c r="H30" s="31"/>
      <c r="I30" s="32"/>
      <c r="J30" s="32" t="s">
        <v>24</v>
      </c>
      <c r="K30" s="22" t="s">
        <v>296</v>
      </c>
      <c r="L30" s="45">
        <v>0.02</v>
      </c>
      <c r="M30" s="22"/>
      <c r="N30" s="32"/>
      <c r="O30" s="374"/>
      <c r="P30" s="346"/>
      <c r="Q30" s="346"/>
      <c r="R30" s="346"/>
      <c r="S30" s="346"/>
      <c r="T30" s="346"/>
      <c r="U30" s="375"/>
      <c r="V30" s="34"/>
      <c r="W30" s="32"/>
      <c r="X30" s="32"/>
    </row>
    <row r="31" spans="1:24" x14ac:dyDescent="0.2">
      <c r="A31" s="32"/>
      <c r="B31" s="32"/>
      <c r="C31" s="32"/>
      <c r="D31" s="32"/>
      <c r="E31" s="32"/>
      <c r="F31" s="32"/>
      <c r="G31" s="32"/>
      <c r="H31" s="31"/>
      <c r="I31" s="32"/>
      <c r="J31" s="32" t="s">
        <v>25</v>
      </c>
      <c r="K31" s="22"/>
      <c r="L31" s="16">
        <f>L29-L30</f>
        <v>0.29499999999999998</v>
      </c>
      <c r="M31" s="22"/>
      <c r="N31" s="32"/>
      <c r="O31" s="374"/>
      <c r="P31" s="346"/>
      <c r="Q31" s="346"/>
      <c r="R31" s="346"/>
      <c r="S31" s="346"/>
      <c r="T31" s="346"/>
      <c r="U31" s="375"/>
      <c r="V31" s="34"/>
      <c r="W31" s="32"/>
      <c r="X31" s="32"/>
    </row>
    <row r="32" spans="1:24" ht="15" customHeight="1" x14ac:dyDescent="0.2">
      <c r="A32" s="32"/>
      <c r="B32" s="32"/>
      <c r="C32" s="32"/>
      <c r="D32" s="32"/>
      <c r="E32" s="32"/>
      <c r="F32" s="32"/>
      <c r="G32" s="32"/>
      <c r="H32" s="31"/>
      <c r="I32" s="32"/>
      <c r="J32" s="32"/>
      <c r="K32" s="22"/>
      <c r="L32" s="22"/>
      <c r="M32" s="22"/>
      <c r="N32" s="32"/>
      <c r="O32" s="376"/>
      <c r="P32" s="377"/>
      <c r="Q32" s="377"/>
      <c r="R32" s="377"/>
      <c r="S32" s="377"/>
      <c r="T32" s="377"/>
      <c r="U32" s="378"/>
      <c r="V32" s="34"/>
      <c r="W32" s="32"/>
      <c r="X32" s="32"/>
    </row>
    <row r="33" spans="1:24" ht="17" thickBot="1" x14ac:dyDescent="0.25">
      <c r="A33" s="32"/>
      <c r="B33" s="32"/>
      <c r="C33" s="32"/>
      <c r="D33" s="32"/>
      <c r="E33" s="32"/>
      <c r="F33" s="32"/>
      <c r="G33" s="32"/>
      <c r="H33" s="31"/>
      <c r="I33" s="46" t="s">
        <v>23</v>
      </c>
      <c r="J33" s="46"/>
      <c r="K33" s="47"/>
      <c r="L33" s="47"/>
      <c r="M33" s="17">
        <f>IF(OR(OR(L29&gt;1,L30&gt;1,L29&lt;0,L30&lt;0),AND(L30&gt;=L29,N(L29)+N(L30)&gt;0)),"Check inputs",IFERROR(M27/L31,0))</f>
        <v>58.772885510136248</v>
      </c>
      <c r="N33" s="32"/>
      <c r="O33" s="193" t="s">
        <v>107</v>
      </c>
      <c r="P33" s="194"/>
      <c r="Q33" s="195">
        <v>59</v>
      </c>
      <c r="R33" s="22"/>
      <c r="S33" s="22"/>
      <c r="T33" s="22"/>
      <c r="U33" s="23"/>
      <c r="V33" s="34"/>
      <c r="W33" s="32"/>
      <c r="X33" s="32"/>
    </row>
    <row r="34" spans="1:24" ht="16" thickBot="1" x14ac:dyDescent="0.25">
      <c r="A34" s="32"/>
      <c r="B34" s="32"/>
      <c r="C34" s="32"/>
      <c r="D34" s="32"/>
      <c r="E34" s="32"/>
      <c r="F34" s="32"/>
      <c r="G34" s="32"/>
      <c r="H34" s="48"/>
      <c r="I34" s="49"/>
      <c r="J34" s="49"/>
      <c r="K34" s="50"/>
      <c r="L34" s="50"/>
      <c r="M34" s="50"/>
      <c r="N34" s="49"/>
      <c r="O34" s="49" t="s">
        <v>297</v>
      </c>
      <c r="P34" s="61"/>
      <c r="Q34" s="61"/>
      <c r="R34" s="60"/>
      <c r="S34" s="61"/>
      <c r="T34" s="50"/>
      <c r="U34" s="51"/>
      <c r="V34" s="52"/>
      <c r="W34" s="32"/>
      <c r="X34" s="32"/>
    </row>
    <row r="35" spans="1:24" ht="16" thickBot="1" x14ac:dyDescent="0.25">
      <c r="A35" s="32"/>
      <c r="B35" s="32"/>
      <c r="C35" s="32"/>
      <c r="D35" s="32"/>
      <c r="E35" s="32"/>
      <c r="F35" s="32"/>
      <c r="G35" s="32"/>
      <c r="H35" s="32"/>
      <c r="I35" s="411" t="str">
        <f>IF(OR(L29&gt;1,L30&gt;1,L29&lt;0,L30&lt;0),"Check inputs: target cost and waste must be percentages between 0% and 100% (for example 30% or 0.3).",IF(AND(L30&gt;=L29,N(L29)+N(L30)&gt;0),"Check inputs: waste must be lower than target cost %.",""))</f>
        <v/>
      </c>
      <c r="J35" s="32"/>
      <c r="K35" s="32"/>
      <c r="L35" s="32"/>
      <c r="M35" s="32"/>
      <c r="N35" s="32"/>
      <c r="O35" s="32"/>
      <c r="P35" s="32"/>
      <c r="Q35" s="32"/>
      <c r="R35" s="22"/>
      <c r="S35" s="32"/>
      <c r="T35" s="32"/>
      <c r="U35" s="32"/>
      <c r="V35" s="32"/>
      <c r="W35" s="32"/>
      <c r="X35" s="32"/>
    </row>
    <row r="36" spans="1:24" x14ac:dyDescent="0.2">
      <c r="A36" s="32"/>
      <c r="B36" s="32"/>
      <c r="C36" s="32"/>
      <c r="D36" s="32"/>
      <c r="E36" s="32"/>
      <c r="F36" s="32"/>
      <c r="G36" s="32"/>
      <c r="H36" s="27"/>
      <c r="I36" s="59"/>
      <c r="J36" s="28"/>
      <c r="K36" s="29"/>
      <c r="L36" s="29"/>
      <c r="M36" s="29"/>
      <c r="N36" s="28"/>
      <c r="O36" s="28"/>
      <c r="P36" s="29"/>
      <c r="Q36" s="29"/>
      <c r="R36" s="29"/>
      <c r="S36" s="29"/>
      <c r="T36" s="29"/>
      <c r="U36" s="53"/>
      <c r="V36" s="30"/>
      <c r="W36" s="32"/>
      <c r="X36" s="32"/>
    </row>
    <row r="37" spans="1:24" x14ac:dyDescent="0.2">
      <c r="A37" s="32"/>
      <c r="B37" s="32"/>
      <c r="C37" s="32"/>
      <c r="D37" s="32"/>
      <c r="E37" s="32"/>
      <c r="F37" s="32"/>
      <c r="G37" s="32"/>
      <c r="H37" s="31"/>
      <c r="I37" s="21" t="s">
        <v>69</v>
      </c>
      <c r="J37" s="32"/>
      <c r="K37" s="22"/>
      <c r="L37" s="22"/>
      <c r="M37" s="22"/>
      <c r="N37" s="32"/>
      <c r="O37" s="32"/>
      <c r="P37" s="22"/>
      <c r="Q37" s="22"/>
      <c r="R37" s="22"/>
      <c r="S37" s="22"/>
      <c r="T37" s="22"/>
      <c r="U37" s="23"/>
      <c r="V37" s="34"/>
      <c r="W37" s="32"/>
      <c r="X37" s="32"/>
    </row>
    <row r="38" spans="1:24" ht="15" customHeight="1" x14ac:dyDescent="0.2">
      <c r="A38" s="32"/>
      <c r="B38" s="32"/>
      <c r="C38" s="32"/>
      <c r="D38" s="32"/>
      <c r="E38" s="32"/>
      <c r="F38" s="32"/>
      <c r="G38" s="32"/>
      <c r="H38" s="31"/>
      <c r="I38" s="371" t="s">
        <v>341</v>
      </c>
      <c r="J38" s="372"/>
      <c r="K38" s="372"/>
      <c r="L38" s="372"/>
      <c r="M38" s="372"/>
      <c r="N38" s="372"/>
      <c r="O38" s="372"/>
      <c r="P38" s="372"/>
      <c r="Q38" s="372"/>
      <c r="R38" s="372"/>
      <c r="S38" s="372"/>
      <c r="T38" s="372"/>
      <c r="U38" s="373"/>
      <c r="V38" s="34"/>
      <c r="W38" s="32"/>
      <c r="X38" s="32"/>
    </row>
    <row r="39" spans="1:24" x14ac:dyDescent="0.2">
      <c r="A39" s="32"/>
      <c r="B39" s="32"/>
      <c r="C39" s="32"/>
      <c r="D39" s="32"/>
      <c r="E39" s="32"/>
      <c r="F39" s="32"/>
      <c r="G39" s="32"/>
      <c r="H39" s="31"/>
      <c r="I39" s="374"/>
      <c r="J39" s="346"/>
      <c r="K39" s="346"/>
      <c r="L39" s="346"/>
      <c r="M39" s="346"/>
      <c r="N39" s="346"/>
      <c r="O39" s="346"/>
      <c r="P39" s="346"/>
      <c r="Q39" s="346"/>
      <c r="R39" s="346"/>
      <c r="S39" s="346"/>
      <c r="T39" s="346"/>
      <c r="U39" s="375"/>
      <c r="V39" s="34"/>
      <c r="W39" s="32"/>
      <c r="X39" s="32"/>
    </row>
    <row r="40" spans="1:24" x14ac:dyDescent="0.2">
      <c r="A40" s="32"/>
      <c r="B40" s="32"/>
      <c r="C40" s="32"/>
      <c r="D40" s="32"/>
      <c r="E40" s="32"/>
      <c r="F40" s="32"/>
      <c r="G40" s="32"/>
      <c r="H40" s="31"/>
      <c r="I40" s="374"/>
      <c r="J40" s="346"/>
      <c r="K40" s="346"/>
      <c r="L40" s="346"/>
      <c r="M40" s="346"/>
      <c r="N40" s="346"/>
      <c r="O40" s="346"/>
      <c r="P40" s="346"/>
      <c r="Q40" s="346"/>
      <c r="R40" s="346"/>
      <c r="S40" s="346"/>
      <c r="T40" s="346"/>
      <c r="U40" s="375"/>
      <c r="V40" s="34"/>
      <c r="W40" s="32"/>
      <c r="X40" s="32"/>
    </row>
    <row r="41" spans="1:24" x14ac:dyDescent="0.2">
      <c r="A41" s="32"/>
      <c r="B41" s="32"/>
      <c r="C41" s="32"/>
      <c r="D41" s="32"/>
      <c r="E41" s="32"/>
      <c r="F41" s="32"/>
      <c r="G41" s="32"/>
      <c r="H41" s="31"/>
      <c r="I41" s="374"/>
      <c r="J41" s="346"/>
      <c r="K41" s="346"/>
      <c r="L41" s="346"/>
      <c r="M41" s="346"/>
      <c r="N41" s="346"/>
      <c r="O41" s="346"/>
      <c r="P41" s="346"/>
      <c r="Q41" s="346"/>
      <c r="R41" s="346"/>
      <c r="S41" s="346"/>
      <c r="T41" s="346"/>
      <c r="U41" s="375"/>
      <c r="V41" s="34"/>
      <c r="W41" s="32"/>
      <c r="X41" s="32"/>
    </row>
    <row r="42" spans="1:24" x14ac:dyDescent="0.2">
      <c r="A42" s="32"/>
      <c r="B42" s="32"/>
      <c r="C42" s="32"/>
      <c r="D42" s="32"/>
      <c r="E42" s="32"/>
      <c r="F42" s="32"/>
      <c r="G42" s="32"/>
      <c r="H42" s="31"/>
      <c r="I42" s="374"/>
      <c r="J42" s="346"/>
      <c r="K42" s="346"/>
      <c r="L42" s="346"/>
      <c r="M42" s="346"/>
      <c r="N42" s="346"/>
      <c r="O42" s="346"/>
      <c r="P42" s="346"/>
      <c r="Q42" s="346"/>
      <c r="R42" s="346"/>
      <c r="S42" s="346"/>
      <c r="T42" s="346"/>
      <c r="U42" s="375"/>
      <c r="V42" s="34"/>
      <c r="W42" s="32"/>
      <c r="X42" s="32"/>
    </row>
    <row r="43" spans="1:24" x14ac:dyDescent="0.2">
      <c r="A43" s="32"/>
      <c r="B43" s="32"/>
      <c r="C43" s="32"/>
      <c r="D43" s="32"/>
      <c r="E43" s="32"/>
      <c r="F43" s="32"/>
      <c r="G43" s="32"/>
      <c r="H43" s="31"/>
      <c r="I43" s="374"/>
      <c r="J43" s="346"/>
      <c r="K43" s="346"/>
      <c r="L43" s="346"/>
      <c r="M43" s="346"/>
      <c r="N43" s="346"/>
      <c r="O43" s="346"/>
      <c r="P43" s="346"/>
      <c r="Q43" s="346"/>
      <c r="R43" s="346"/>
      <c r="S43" s="346"/>
      <c r="T43" s="346"/>
      <c r="U43" s="375"/>
      <c r="V43" s="34"/>
      <c r="W43" s="32"/>
      <c r="X43" s="32"/>
    </row>
    <row r="44" spans="1:24" x14ac:dyDescent="0.2">
      <c r="A44" s="32"/>
      <c r="B44" s="32"/>
      <c r="C44" s="32"/>
      <c r="D44" s="32"/>
      <c r="E44" s="32"/>
      <c r="F44" s="32"/>
      <c r="G44" s="32"/>
      <c r="H44" s="31"/>
      <c r="I44" s="374"/>
      <c r="J44" s="346"/>
      <c r="K44" s="346"/>
      <c r="L44" s="346"/>
      <c r="M44" s="346"/>
      <c r="N44" s="346"/>
      <c r="O44" s="346"/>
      <c r="P44" s="346"/>
      <c r="Q44" s="346"/>
      <c r="R44" s="346"/>
      <c r="S44" s="346"/>
      <c r="T44" s="346"/>
      <c r="U44" s="375"/>
      <c r="V44" s="34"/>
      <c r="W44" s="32"/>
      <c r="X44" s="32"/>
    </row>
    <row r="45" spans="1:24" x14ac:dyDescent="0.2">
      <c r="A45" s="32"/>
      <c r="B45" s="32"/>
      <c r="C45" s="32"/>
      <c r="D45" s="32"/>
      <c r="E45" s="32"/>
      <c r="F45" s="32"/>
      <c r="G45" s="32"/>
      <c r="H45" s="31"/>
      <c r="I45" s="374"/>
      <c r="J45" s="346"/>
      <c r="K45" s="346"/>
      <c r="L45" s="346"/>
      <c r="M45" s="346"/>
      <c r="N45" s="346"/>
      <c r="O45" s="346"/>
      <c r="P45" s="346"/>
      <c r="Q45" s="346"/>
      <c r="R45" s="346"/>
      <c r="S45" s="346"/>
      <c r="T45" s="346"/>
      <c r="U45" s="375"/>
      <c r="V45" s="34"/>
      <c r="W45" s="32"/>
      <c r="X45" s="32"/>
    </row>
    <row r="46" spans="1:24" x14ac:dyDescent="0.2">
      <c r="A46" s="32"/>
      <c r="B46" s="32"/>
      <c r="C46" s="32"/>
      <c r="D46" s="32"/>
      <c r="E46" s="32"/>
      <c r="F46" s="32"/>
      <c r="G46" s="32"/>
      <c r="H46" s="31"/>
      <c r="I46" s="374"/>
      <c r="J46" s="346"/>
      <c r="K46" s="346"/>
      <c r="L46" s="346"/>
      <c r="M46" s="346"/>
      <c r="N46" s="346"/>
      <c r="O46" s="346"/>
      <c r="P46" s="346"/>
      <c r="Q46" s="346"/>
      <c r="R46" s="346"/>
      <c r="S46" s="346"/>
      <c r="T46" s="346"/>
      <c r="U46" s="375"/>
      <c r="V46" s="34"/>
      <c r="W46" s="32"/>
      <c r="X46" s="32"/>
    </row>
    <row r="47" spans="1:24" x14ac:dyDescent="0.2">
      <c r="A47" s="32"/>
      <c r="B47" s="32"/>
      <c r="C47" s="32"/>
      <c r="D47" s="32"/>
      <c r="E47" s="32"/>
      <c r="F47" s="32"/>
      <c r="G47" s="32"/>
      <c r="H47" s="31"/>
      <c r="I47" s="374"/>
      <c r="J47" s="346"/>
      <c r="K47" s="346"/>
      <c r="L47" s="346"/>
      <c r="M47" s="346"/>
      <c r="N47" s="346"/>
      <c r="O47" s="346"/>
      <c r="P47" s="346"/>
      <c r="Q47" s="346"/>
      <c r="R47" s="346"/>
      <c r="S47" s="346"/>
      <c r="T47" s="346"/>
      <c r="U47" s="375"/>
      <c r="V47" s="34"/>
      <c r="W47" s="32"/>
      <c r="X47" s="32"/>
    </row>
    <row r="48" spans="1:24" x14ac:dyDescent="0.2">
      <c r="A48" s="32"/>
      <c r="B48" s="32"/>
      <c r="C48" s="32"/>
      <c r="D48" s="32"/>
      <c r="E48" s="32"/>
      <c r="F48" s="32"/>
      <c r="G48" s="32"/>
      <c r="H48" s="31"/>
      <c r="I48" s="374"/>
      <c r="J48" s="346"/>
      <c r="K48" s="346"/>
      <c r="L48" s="346"/>
      <c r="M48" s="346"/>
      <c r="N48" s="346"/>
      <c r="O48" s="346"/>
      <c r="P48" s="346"/>
      <c r="Q48" s="346"/>
      <c r="R48" s="346"/>
      <c r="S48" s="346"/>
      <c r="T48" s="346"/>
      <c r="U48" s="375"/>
      <c r="V48" s="34"/>
      <c r="W48" s="32"/>
      <c r="X48" s="32"/>
    </row>
    <row r="49" spans="1:24" x14ac:dyDescent="0.2">
      <c r="A49" s="32"/>
      <c r="B49" s="32"/>
      <c r="C49" s="32"/>
      <c r="D49" s="32"/>
      <c r="E49" s="32"/>
      <c r="F49" s="32"/>
      <c r="G49" s="32"/>
      <c r="H49" s="31"/>
      <c r="I49" s="374"/>
      <c r="J49" s="346"/>
      <c r="K49" s="346"/>
      <c r="L49" s="346"/>
      <c r="M49" s="346"/>
      <c r="N49" s="346"/>
      <c r="O49" s="346"/>
      <c r="P49" s="346"/>
      <c r="Q49" s="346"/>
      <c r="R49" s="346"/>
      <c r="S49" s="346"/>
      <c r="T49" s="346"/>
      <c r="U49" s="375"/>
      <c r="V49" s="34"/>
      <c r="W49" s="32"/>
      <c r="X49" s="32"/>
    </row>
    <row r="50" spans="1:24" x14ac:dyDescent="0.2">
      <c r="A50" s="32"/>
      <c r="B50" s="32"/>
      <c r="C50" s="32"/>
      <c r="D50" s="32"/>
      <c r="E50" s="32"/>
      <c r="F50" s="32"/>
      <c r="G50" s="32"/>
      <c r="H50" s="31"/>
      <c r="I50" s="374"/>
      <c r="J50" s="346"/>
      <c r="K50" s="346"/>
      <c r="L50" s="346"/>
      <c r="M50" s="346"/>
      <c r="N50" s="346"/>
      <c r="O50" s="346"/>
      <c r="P50" s="346"/>
      <c r="Q50" s="346"/>
      <c r="R50" s="346"/>
      <c r="S50" s="346"/>
      <c r="T50" s="346"/>
      <c r="U50" s="375"/>
      <c r="V50" s="34"/>
      <c r="W50" s="32"/>
      <c r="X50" s="32"/>
    </row>
    <row r="51" spans="1:24" x14ac:dyDescent="0.2">
      <c r="A51" s="32"/>
      <c r="B51" s="32"/>
      <c r="C51" s="32"/>
      <c r="D51" s="32"/>
      <c r="E51" s="32"/>
      <c r="F51" s="32"/>
      <c r="G51" s="32"/>
      <c r="H51" s="31"/>
      <c r="I51" s="374"/>
      <c r="J51" s="346"/>
      <c r="K51" s="346"/>
      <c r="L51" s="346"/>
      <c r="M51" s="346"/>
      <c r="N51" s="346"/>
      <c r="O51" s="346"/>
      <c r="P51" s="346"/>
      <c r="Q51" s="346"/>
      <c r="R51" s="346"/>
      <c r="S51" s="346"/>
      <c r="T51" s="346"/>
      <c r="U51" s="375"/>
      <c r="V51" s="34"/>
      <c r="W51" s="32"/>
      <c r="X51" s="32"/>
    </row>
    <row r="52" spans="1:24" x14ac:dyDescent="0.2">
      <c r="A52" s="32"/>
      <c r="B52" s="32"/>
      <c r="C52" s="32"/>
      <c r="D52" s="32"/>
      <c r="E52" s="32"/>
      <c r="F52" s="32"/>
      <c r="G52" s="32"/>
      <c r="H52" s="31"/>
      <c r="I52" s="374"/>
      <c r="J52" s="346"/>
      <c r="K52" s="346"/>
      <c r="L52" s="346"/>
      <c r="M52" s="346"/>
      <c r="N52" s="346"/>
      <c r="O52" s="346"/>
      <c r="P52" s="346"/>
      <c r="Q52" s="346"/>
      <c r="R52" s="346"/>
      <c r="S52" s="346"/>
      <c r="T52" s="346"/>
      <c r="U52" s="375"/>
      <c r="V52" s="34"/>
      <c r="W52" s="32"/>
      <c r="X52" s="32"/>
    </row>
    <row r="53" spans="1:24" x14ac:dyDescent="0.2">
      <c r="A53" s="32"/>
      <c r="B53" s="32"/>
      <c r="C53" s="32"/>
      <c r="D53" s="32"/>
      <c r="E53" s="32"/>
      <c r="F53" s="32"/>
      <c r="G53" s="32"/>
      <c r="H53" s="31"/>
      <c r="I53" s="374"/>
      <c r="J53" s="346"/>
      <c r="K53" s="346"/>
      <c r="L53" s="346"/>
      <c r="M53" s="346"/>
      <c r="N53" s="346"/>
      <c r="O53" s="346"/>
      <c r="P53" s="346"/>
      <c r="Q53" s="346"/>
      <c r="R53" s="346"/>
      <c r="S53" s="346"/>
      <c r="T53" s="346"/>
      <c r="U53" s="375"/>
      <c r="V53" s="34"/>
      <c r="W53" s="32"/>
      <c r="X53" s="32"/>
    </row>
    <row r="54" spans="1:24" x14ac:dyDescent="0.2">
      <c r="A54" s="32"/>
      <c r="B54" s="32"/>
      <c r="C54" s="32"/>
      <c r="D54" s="32"/>
      <c r="E54" s="32"/>
      <c r="F54" s="32"/>
      <c r="G54" s="32"/>
      <c r="H54" s="31"/>
      <c r="I54" s="374"/>
      <c r="J54" s="346"/>
      <c r="K54" s="346"/>
      <c r="L54" s="346"/>
      <c r="M54" s="346"/>
      <c r="N54" s="346"/>
      <c r="O54" s="346"/>
      <c r="P54" s="346"/>
      <c r="Q54" s="346"/>
      <c r="R54" s="346"/>
      <c r="S54" s="346"/>
      <c r="T54" s="346"/>
      <c r="U54" s="375"/>
      <c r="V54" s="34"/>
      <c r="W54" s="32"/>
      <c r="X54" s="32"/>
    </row>
    <row r="55" spans="1:24" x14ac:dyDescent="0.2">
      <c r="A55" s="32"/>
      <c r="B55" s="32"/>
      <c r="C55" s="32"/>
      <c r="D55" s="32"/>
      <c r="E55" s="32"/>
      <c r="F55" s="32"/>
      <c r="G55" s="32"/>
      <c r="H55" s="31"/>
      <c r="I55" s="374"/>
      <c r="J55" s="346"/>
      <c r="K55" s="346"/>
      <c r="L55" s="346"/>
      <c r="M55" s="346"/>
      <c r="N55" s="346"/>
      <c r="O55" s="346"/>
      <c r="P55" s="346"/>
      <c r="Q55" s="346"/>
      <c r="R55" s="346"/>
      <c r="S55" s="346"/>
      <c r="T55" s="346"/>
      <c r="U55" s="375"/>
      <c r="V55" s="34"/>
      <c r="W55" s="32"/>
      <c r="X55" s="32"/>
    </row>
    <row r="56" spans="1:24" x14ac:dyDescent="0.2">
      <c r="A56" s="32"/>
      <c r="B56" s="32"/>
      <c r="C56" s="32"/>
      <c r="D56" s="32"/>
      <c r="E56" s="32"/>
      <c r="F56" s="32"/>
      <c r="G56" s="32"/>
      <c r="H56" s="31"/>
      <c r="I56" s="374"/>
      <c r="J56" s="346"/>
      <c r="K56" s="346"/>
      <c r="L56" s="346"/>
      <c r="M56" s="346"/>
      <c r="N56" s="346"/>
      <c r="O56" s="346"/>
      <c r="P56" s="346"/>
      <c r="Q56" s="346"/>
      <c r="R56" s="346"/>
      <c r="S56" s="346"/>
      <c r="T56" s="346"/>
      <c r="U56" s="375"/>
      <c r="V56" s="34"/>
      <c r="W56" s="32"/>
      <c r="X56" s="32"/>
    </row>
    <row r="57" spans="1:24" x14ac:dyDescent="0.2">
      <c r="A57" s="32"/>
      <c r="B57" s="32"/>
      <c r="C57" s="32"/>
      <c r="D57" s="32"/>
      <c r="E57" s="32"/>
      <c r="F57" s="32"/>
      <c r="G57" s="32"/>
      <c r="H57" s="31"/>
      <c r="I57" s="376"/>
      <c r="J57" s="377"/>
      <c r="K57" s="377"/>
      <c r="L57" s="377"/>
      <c r="M57" s="377"/>
      <c r="N57" s="377"/>
      <c r="O57" s="377"/>
      <c r="P57" s="377"/>
      <c r="Q57" s="377"/>
      <c r="R57" s="377"/>
      <c r="S57" s="377"/>
      <c r="T57" s="377"/>
      <c r="U57" s="378"/>
      <c r="V57" s="34"/>
      <c r="W57" s="32"/>
      <c r="X57" s="32"/>
    </row>
    <row r="58" spans="1:24" ht="16" thickBot="1" x14ac:dyDescent="0.25">
      <c r="A58" s="32"/>
      <c r="B58" s="32"/>
      <c r="C58" s="32"/>
      <c r="D58" s="32"/>
      <c r="E58" s="32"/>
      <c r="F58" s="32"/>
      <c r="G58" s="32"/>
      <c r="H58" s="48"/>
      <c r="I58" s="49"/>
      <c r="J58" s="49"/>
      <c r="K58" s="50"/>
      <c r="L58" s="50"/>
      <c r="M58" s="50"/>
      <c r="N58" s="49"/>
      <c r="O58" s="49"/>
      <c r="P58" s="50"/>
      <c r="Q58" s="50"/>
      <c r="R58" s="50"/>
      <c r="S58" s="50"/>
      <c r="T58" s="50"/>
      <c r="U58" s="51"/>
      <c r="V58" s="52"/>
      <c r="W58" s="32"/>
      <c r="X58" s="32"/>
    </row>
    <row r="59" spans="1:24" x14ac:dyDescent="0.2">
      <c r="A59" s="32"/>
      <c r="B59" s="32"/>
      <c r="C59" s="32"/>
      <c r="D59" s="32"/>
      <c r="E59" s="32"/>
      <c r="F59" s="32"/>
      <c r="G59" s="32"/>
      <c r="H59" s="32"/>
      <c r="I59" s="32"/>
      <c r="J59" s="32"/>
      <c r="K59" s="22"/>
      <c r="L59" s="22"/>
      <c r="M59" s="22"/>
      <c r="N59" s="32"/>
      <c r="O59" s="32"/>
      <c r="P59" s="22"/>
      <c r="Q59" s="22"/>
      <c r="R59" s="22"/>
      <c r="S59" s="22"/>
      <c r="T59" s="22"/>
      <c r="U59" s="75"/>
      <c r="V59" s="32"/>
      <c r="W59" s="32"/>
      <c r="X59" s="32"/>
    </row>
    <row r="60" spans="1:24" x14ac:dyDescent="0.2">
      <c r="A60" s="32"/>
      <c r="B60" s="32"/>
      <c r="C60" s="32"/>
      <c r="D60" s="32"/>
      <c r="E60" s="32"/>
      <c r="F60" s="32"/>
      <c r="G60" s="32"/>
      <c r="H60" s="32"/>
      <c r="I60" s="32"/>
      <c r="J60" s="32"/>
      <c r="K60" s="32"/>
      <c r="L60" s="32"/>
      <c r="M60" s="32"/>
      <c r="N60" s="32"/>
      <c r="O60" s="32"/>
      <c r="P60" s="32"/>
      <c r="Q60" s="32"/>
      <c r="R60" s="22"/>
      <c r="S60" s="32"/>
      <c r="T60" s="32"/>
      <c r="U60" s="32"/>
      <c r="V60" s="32"/>
      <c r="W60" s="32"/>
      <c r="X60" s="32"/>
    </row>
  </sheetData>
  <sheetProtection algorithmName="SHA-512" hashValue="eJ/t7bP1OZqQUZAG5uIj5dyRmIg8WLlXZ7hVU441TPf5u6sumEMzOYgD9McNd5sXgsoac+9YQ5Qf5skq5Co2rg==" saltValue="QMlBZ8qgcaACwtmhr+ADYg==" spinCount="100000" sheet="1" objects="1" scenarios="1"/>
  <mergeCells count="8">
    <mergeCell ref="I38:U57"/>
    <mergeCell ref="O29:U32"/>
    <mergeCell ref="B2:F3"/>
    <mergeCell ref="O5:R5"/>
    <mergeCell ref="I5:M5"/>
    <mergeCell ref="S5:U5"/>
    <mergeCell ref="P3:U3"/>
    <mergeCell ref="P4:U4"/>
  </mergeCells>
  <dataValidations count="1">
    <dataValidation type="decimal" allowBlank="1" showInputMessage="1" showErrorMessage="1" errorTitle="Enter a percentage (0% to 100%)" error="This must be a percentage between 0% and 100%, for example 30%. In Google Sheets or LibreOffice, type 30% or 0.3 (a plain 30 there means 3000%)." promptTitle="Percentage input" prompt="Enter a percentage between 0% and 100%, for example 30% (or 0.3)." sqref="F10:F11 E12:E14 F15 L29:L30">
      <formula1>0</formula1>
      <formula2>1</formula2>
    </dataValidation>
  </dataValidations>
  <printOptions horizontalCentered="1"/>
  <pageMargins left="0.4" right="0.4" top="0.5" bottom="0.6" header="0.3" footer="0.3"/>
  <pageSetup paperSize="1" fitToWidth="1" fitToHeight="1" orientation="landscape"/>
  <headerFooter>
    <oddFooter>&amp;L&amp;8Menu Pricing Calculator v6.5.2_2026-10-03  |  © 2024–2026 Tables of Content, LLC&amp;R&amp;8&amp;A  |  Page &amp;P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79998168889431442"/>
    <pageSetUpPr fitToPage="1"/>
  </sheetPr>
  <dimension ref="A1:X60"/>
  <sheetViews>
    <sheetView zoomScaleNormal="100" workbookViewId="0">
      <selection activeCell="L21" sqref="L21"/>
    </sheetView>
  </sheetViews>
  <sheetFormatPr baseColWidth="10" defaultColWidth="8.83203125" defaultRowHeight="15" x14ac:dyDescent="0.2"/>
  <cols>
    <col min="8" max="8" width="8.5" customWidth="1"/>
    <col min="10" max="10" width="23.33203125" customWidth="1"/>
    <col min="11" max="11" width="12.1640625" customWidth="1"/>
    <col min="12" max="12" width="11.5" customWidth="1"/>
    <col min="13" max="13" width="12.6640625" customWidth="1"/>
    <col min="15" max="15" width="22" customWidth="1"/>
    <col min="16" max="16" width="14.83203125" customWidth="1"/>
    <col min="17" max="17" width="13" customWidth="1"/>
    <col min="18" max="18" width="16.33203125" customWidth="1"/>
    <col min="19" max="19" width="13.5" customWidth="1"/>
    <col min="20" max="20" width="12" customWidth="1"/>
    <col min="21" max="21" width="13.5" customWidth="1"/>
    <col min="22" max="22" width="7.5" customWidth="1"/>
  </cols>
  <sheetData>
    <row r="1" spans="1:24" ht="16" thickBot="1" x14ac:dyDescent="0.25">
      <c r="A1" s="32"/>
      <c r="B1" s="32"/>
      <c r="C1" s="32"/>
      <c r="D1" s="32"/>
      <c r="E1" s="32"/>
      <c r="F1" s="32"/>
      <c r="G1" s="32"/>
      <c r="H1" s="32"/>
      <c r="I1" s="32"/>
      <c r="J1" s="32"/>
      <c r="K1" s="22"/>
      <c r="L1" s="22"/>
      <c r="M1" s="22"/>
      <c r="N1" s="32"/>
      <c r="O1" s="32"/>
      <c r="P1" s="22"/>
      <c r="Q1" s="22"/>
      <c r="R1" s="22"/>
      <c r="S1" s="22"/>
      <c r="T1" s="22"/>
      <c r="U1" s="75"/>
      <c r="V1" s="32"/>
      <c r="W1" s="32"/>
      <c r="X1" s="32"/>
    </row>
    <row r="2" spans="1:24" ht="16" thickBot="1" x14ac:dyDescent="0.25">
      <c r="A2" s="32"/>
      <c r="B2" s="379" t="s">
        <v>198</v>
      </c>
      <c r="C2" s="380"/>
      <c r="D2" s="380"/>
      <c r="E2" s="380"/>
      <c r="F2" s="381"/>
      <c r="G2" s="32"/>
      <c r="H2" s="3" t="s">
        <v>28</v>
      </c>
      <c r="I2" s="4"/>
      <c r="J2" s="4"/>
      <c r="K2" s="5"/>
      <c r="L2" s="5"/>
      <c r="M2" s="5"/>
      <c r="N2" s="4"/>
      <c r="O2" s="4"/>
      <c r="P2" s="5"/>
      <c r="Q2" s="5"/>
      <c r="R2" s="5"/>
      <c r="S2" s="5"/>
      <c r="T2" s="5"/>
      <c r="U2" s="6"/>
      <c r="V2" s="7"/>
      <c r="W2" s="32"/>
      <c r="X2" s="32"/>
    </row>
    <row r="3" spans="1:24" x14ac:dyDescent="0.2">
      <c r="A3" s="32"/>
      <c r="B3" s="382"/>
      <c r="C3" s="383"/>
      <c r="D3" s="383"/>
      <c r="E3" s="383"/>
      <c r="F3" s="384"/>
      <c r="G3" s="32"/>
      <c r="H3" s="27"/>
      <c r="I3" s="28"/>
      <c r="J3" s="28"/>
      <c r="K3" s="29"/>
      <c r="L3" s="29"/>
      <c r="M3" s="29"/>
      <c r="N3" s="28"/>
      <c r="O3" s="28"/>
      <c r="P3" s="29"/>
      <c r="Q3" s="29"/>
      <c r="R3" s="29"/>
      <c r="S3" s="29"/>
      <c r="T3" s="29"/>
      <c r="U3" s="53"/>
      <c r="V3" s="30"/>
      <c r="W3" s="32"/>
      <c r="X3" s="32"/>
    </row>
    <row r="4" spans="1:24" x14ac:dyDescent="0.2">
      <c r="A4" s="32"/>
      <c r="B4" s="32"/>
      <c r="C4" s="32"/>
      <c r="D4" s="32"/>
      <c r="E4" s="32"/>
      <c r="F4" s="32"/>
      <c r="G4" s="32"/>
      <c r="H4" s="31"/>
      <c r="I4" s="21" t="s">
        <v>2</v>
      </c>
      <c r="J4" s="56" t="s">
        <v>271</v>
      </c>
      <c r="K4" s="22"/>
      <c r="L4" s="22"/>
      <c r="M4" s="22"/>
      <c r="N4" s="32"/>
      <c r="O4" s="21" t="s">
        <v>7</v>
      </c>
      <c r="P4" s="386" t="s">
        <v>63</v>
      </c>
      <c r="Q4" s="386"/>
      <c r="R4" s="386"/>
      <c r="S4" s="386"/>
      <c r="T4" s="386"/>
      <c r="U4" s="386"/>
      <c r="V4" s="34"/>
      <c r="W4" s="32"/>
      <c r="X4" s="32"/>
    </row>
    <row r="5" spans="1:24" x14ac:dyDescent="0.2">
      <c r="A5" s="32"/>
      <c r="B5" s="32" t="s">
        <v>209</v>
      </c>
      <c r="C5" s="32"/>
      <c r="D5" s="32"/>
      <c r="E5" s="32"/>
      <c r="F5" s="32"/>
      <c r="G5" s="32"/>
      <c r="H5" s="31"/>
      <c r="I5" s="343" t="s">
        <v>29</v>
      </c>
      <c r="J5" s="344"/>
      <c r="K5" s="344"/>
      <c r="L5" s="344"/>
      <c r="M5" s="345"/>
      <c r="N5" s="32"/>
      <c r="O5" s="343" t="s">
        <v>26</v>
      </c>
      <c r="P5" s="344"/>
      <c r="Q5" s="344"/>
      <c r="R5" s="345"/>
      <c r="S5" s="343" t="s">
        <v>15</v>
      </c>
      <c r="T5" s="344"/>
      <c r="U5" s="345"/>
      <c r="V5" s="34"/>
      <c r="W5" s="32"/>
      <c r="X5" s="32"/>
    </row>
    <row r="6" spans="1:24" x14ac:dyDescent="0.2">
      <c r="A6" s="32"/>
      <c r="B6" s="32" t="s">
        <v>339</v>
      </c>
      <c r="C6" s="32"/>
      <c r="D6" s="32"/>
      <c r="E6" s="32"/>
      <c r="F6" s="32"/>
      <c r="G6" s="32"/>
      <c r="H6" s="31"/>
      <c r="I6" s="35" t="s">
        <v>3</v>
      </c>
      <c r="J6" s="36" t="s">
        <v>27</v>
      </c>
      <c r="K6" s="36" t="s">
        <v>5</v>
      </c>
      <c r="L6" s="36" t="s">
        <v>4</v>
      </c>
      <c r="M6" s="37" t="s">
        <v>9</v>
      </c>
      <c r="N6" s="32"/>
      <c r="O6" s="43" t="s">
        <v>8</v>
      </c>
      <c r="P6" s="54" t="s">
        <v>16</v>
      </c>
      <c r="Q6" s="33" t="s">
        <v>9</v>
      </c>
      <c r="R6" s="55" t="s">
        <v>44</v>
      </c>
      <c r="S6" s="38" t="s">
        <v>5</v>
      </c>
      <c r="T6" s="38" t="s">
        <v>6</v>
      </c>
      <c r="U6" s="39" t="s">
        <v>10</v>
      </c>
      <c r="V6" s="34"/>
      <c r="W6" s="32"/>
      <c r="X6" s="32"/>
    </row>
    <row r="7" spans="1:24" x14ac:dyDescent="0.2">
      <c r="A7" s="32"/>
      <c r="B7" s="32" t="s">
        <v>340</v>
      </c>
      <c r="C7" s="32"/>
      <c r="D7" s="32"/>
      <c r="E7" s="32"/>
      <c r="F7" s="32"/>
      <c r="G7" s="32"/>
      <c r="H7" s="31"/>
      <c r="I7" s="40">
        <v>1</v>
      </c>
      <c r="J7" s="41" t="s">
        <v>11</v>
      </c>
      <c r="K7" s="42" t="s">
        <v>13</v>
      </c>
      <c r="L7" s="42">
        <v>2.25</v>
      </c>
      <c r="M7" s="10">
        <f>IFERROR(L7*U7,0)</f>
        <v>1.8126</v>
      </c>
      <c r="N7" s="32"/>
      <c r="O7" s="8" t="s">
        <v>219</v>
      </c>
      <c r="P7" s="9" t="s">
        <v>17</v>
      </c>
      <c r="Q7" s="172">
        <v>20.14</v>
      </c>
      <c r="R7" s="199" t="s">
        <v>66</v>
      </c>
      <c r="S7" s="9" t="s">
        <v>13</v>
      </c>
      <c r="T7" s="9">
        <v>25</v>
      </c>
      <c r="U7" s="12">
        <f>IFERROR(Q7/T7,0)</f>
        <v>0.80559999999999998</v>
      </c>
      <c r="V7" s="34"/>
      <c r="W7" s="32"/>
      <c r="X7" s="32"/>
    </row>
    <row r="8" spans="1:24" x14ac:dyDescent="0.2">
      <c r="A8" s="32"/>
      <c r="B8" s="32"/>
      <c r="C8" s="32"/>
      <c r="D8" s="32"/>
      <c r="E8" s="32"/>
      <c r="F8" s="32"/>
      <c r="G8" s="32"/>
      <c r="H8" s="31"/>
      <c r="I8" s="40">
        <v>2</v>
      </c>
      <c r="J8" s="41" t="s">
        <v>70</v>
      </c>
      <c r="K8" s="42" t="s">
        <v>13</v>
      </c>
      <c r="L8" s="42">
        <v>0.3</v>
      </c>
      <c r="M8" s="10">
        <f t="shared" ref="M8:M26" si="0">IFERROR(L8*U8,0)</f>
        <v>0.19475999999999999</v>
      </c>
      <c r="N8" s="32"/>
      <c r="O8" s="8" t="s">
        <v>14</v>
      </c>
      <c r="P8" s="9" t="s">
        <v>17</v>
      </c>
      <c r="Q8" s="172">
        <v>16.23</v>
      </c>
      <c r="R8" s="199" t="s">
        <v>68</v>
      </c>
      <c r="S8" s="9" t="s">
        <v>13</v>
      </c>
      <c r="T8" s="9">
        <v>25</v>
      </c>
      <c r="U8" s="13">
        <f t="shared" ref="U8:U26" si="1">IFERROR(Q8/T8,0)</f>
        <v>0.6492</v>
      </c>
      <c r="V8" s="34"/>
      <c r="W8" s="32"/>
      <c r="X8" s="32"/>
    </row>
    <row r="9" spans="1:24" x14ac:dyDescent="0.2">
      <c r="A9" s="32"/>
      <c r="B9" s="62" t="s">
        <v>301</v>
      </c>
      <c r="C9" s="32"/>
      <c r="D9" s="32"/>
      <c r="E9" s="32"/>
      <c r="F9" s="32"/>
      <c r="G9" s="32"/>
      <c r="H9" s="31"/>
      <c r="I9" s="40">
        <v>3</v>
      </c>
      <c r="J9" s="41" t="s">
        <v>19</v>
      </c>
      <c r="K9" s="42" t="s">
        <v>12</v>
      </c>
      <c r="L9" s="42">
        <v>1</v>
      </c>
      <c r="M9" s="10">
        <f t="shared" si="0"/>
        <v>5.2968750000000002E-2</v>
      </c>
      <c r="N9" s="32"/>
      <c r="O9" s="8" t="s">
        <v>18</v>
      </c>
      <c r="P9" s="9" t="s">
        <v>20</v>
      </c>
      <c r="Q9" s="172">
        <v>6.78</v>
      </c>
      <c r="R9" s="199" t="s">
        <v>67</v>
      </c>
      <c r="S9" s="9" t="s">
        <v>12</v>
      </c>
      <c r="T9" s="9">
        <v>128</v>
      </c>
      <c r="U9" s="13">
        <f t="shared" si="1"/>
        <v>5.2968750000000002E-2</v>
      </c>
      <c r="V9" s="34"/>
      <c r="W9" s="32"/>
      <c r="X9" s="32"/>
    </row>
    <row r="10" spans="1:24" x14ac:dyDescent="0.2">
      <c r="A10" s="32"/>
      <c r="B10" s="63" t="s">
        <v>0</v>
      </c>
      <c r="C10" s="32"/>
      <c r="D10" s="32"/>
      <c r="E10" s="64"/>
      <c r="F10" s="65">
        <v>0.315</v>
      </c>
      <c r="G10" s="32"/>
      <c r="H10" s="31"/>
      <c r="I10" s="40">
        <v>4</v>
      </c>
      <c r="J10" s="41"/>
      <c r="K10" s="42"/>
      <c r="L10" s="42"/>
      <c r="M10" s="10">
        <f t="shared" si="0"/>
        <v>0</v>
      </c>
      <c r="N10" s="32"/>
      <c r="O10" s="8"/>
      <c r="P10" s="9"/>
      <c r="Q10" s="25"/>
      <c r="R10" s="199"/>
      <c r="S10" s="9"/>
      <c r="T10" s="9"/>
      <c r="U10" s="13">
        <f t="shared" si="1"/>
        <v>0</v>
      </c>
      <c r="V10" s="34"/>
      <c r="W10" s="32"/>
      <c r="X10" s="32"/>
    </row>
    <row r="11" spans="1:24" x14ac:dyDescent="0.2">
      <c r="A11" s="32"/>
      <c r="B11" s="32" t="s">
        <v>39</v>
      </c>
      <c r="C11" s="32"/>
      <c r="D11" s="32"/>
      <c r="E11" s="64"/>
      <c r="F11" s="65">
        <v>0.27500000000000002</v>
      </c>
      <c r="G11" s="32"/>
      <c r="H11" s="31"/>
      <c r="I11" s="40">
        <v>5</v>
      </c>
      <c r="J11" s="41"/>
      <c r="K11" s="42"/>
      <c r="L11" s="42"/>
      <c r="M11" s="10">
        <f t="shared" si="0"/>
        <v>0</v>
      </c>
      <c r="N11" s="32"/>
      <c r="O11" s="8"/>
      <c r="P11" s="9"/>
      <c r="Q11" s="25"/>
      <c r="R11" s="199"/>
      <c r="S11" s="9"/>
      <c r="T11" s="9"/>
      <c r="U11" s="13">
        <f t="shared" si="1"/>
        <v>0</v>
      </c>
      <c r="V11" s="34"/>
      <c r="W11" s="32"/>
      <c r="X11" s="32"/>
    </row>
    <row r="12" spans="1:24" x14ac:dyDescent="0.2">
      <c r="A12" s="32"/>
      <c r="B12" s="32"/>
      <c r="C12" s="32" t="s">
        <v>36</v>
      </c>
      <c r="D12" s="32"/>
      <c r="E12" s="65">
        <v>0.3</v>
      </c>
      <c r="F12" s="32"/>
      <c r="G12" s="32"/>
      <c r="H12" s="31"/>
      <c r="I12" s="40">
        <v>6</v>
      </c>
      <c r="J12" s="41"/>
      <c r="K12" s="42"/>
      <c r="L12" s="42"/>
      <c r="M12" s="10">
        <f t="shared" si="0"/>
        <v>0</v>
      </c>
      <c r="N12" s="32"/>
      <c r="O12" s="8"/>
      <c r="P12" s="9"/>
      <c r="Q12" s="25"/>
      <c r="R12" s="199"/>
      <c r="S12" s="9"/>
      <c r="T12" s="9"/>
      <c r="U12" s="13">
        <f t="shared" si="1"/>
        <v>0</v>
      </c>
      <c r="V12" s="34"/>
      <c r="W12" s="32"/>
      <c r="X12" s="32"/>
    </row>
    <row r="13" spans="1:24" x14ac:dyDescent="0.2">
      <c r="A13" s="32"/>
      <c r="B13" s="32"/>
      <c r="C13" s="32" t="s">
        <v>37</v>
      </c>
      <c r="D13" s="32"/>
      <c r="E13" s="65">
        <v>0.28000000000000003</v>
      </c>
      <c r="F13" s="32"/>
      <c r="G13" s="32"/>
      <c r="H13" s="31"/>
      <c r="I13" s="40">
        <v>7</v>
      </c>
      <c r="J13" s="41"/>
      <c r="K13" s="42"/>
      <c r="L13" s="42"/>
      <c r="M13" s="10">
        <f t="shared" si="0"/>
        <v>0</v>
      </c>
      <c r="N13" s="32"/>
      <c r="O13" s="8"/>
      <c r="P13" s="9"/>
      <c r="Q13" s="25"/>
      <c r="R13" s="199"/>
      <c r="S13" s="9"/>
      <c r="T13" s="9"/>
      <c r="U13" s="13">
        <f t="shared" si="1"/>
        <v>0</v>
      </c>
      <c r="V13" s="34"/>
      <c r="W13" s="32"/>
      <c r="X13" s="32"/>
    </row>
    <row r="14" spans="1:24" x14ac:dyDescent="0.2">
      <c r="A14" s="32"/>
      <c r="B14" s="32"/>
      <c r="C14" s="32" t="s">
        <v>38</v>
      </c>
      <c r="D14" s="32"/>
      <c r="E14" s="65">
        <v>0.185</v>
      </c>
      <c r="F14" s="32"/>
      <c r="G14" s="32"/>
      <c r="H14" s="31"/>
      <c r="I14" s="40">
        <v>8</v>
      </c>
      <c r="J14" s="41"/>
      <c r="K14" s="42"/>
      <c r="L14" s="42"/>
      <c r="M14" s="10">
        <f t="shared" si="0"/>
        <v>0</v>
      </c>
      <c r="N14" s="32"/>
      <c r="O14" s="8"/>
      <c r="P14" s="9"/>
      <c r="Q14" s="25"/>
      <c r="R14" s="199"/>
      <c r="S14" s="9"/>
      <c r="T14" s="9"/>
      <c r="U14" s="13">
        <f t="shared" si="1"/>
        <v>0</v>
      </c>
      <c r="V14" s="34"/>
      <c r="W14" s="32"/>
      <c r="X14" s="32"/>
    </row>
    <row r="15" spans="1:24" x14ac:dyDescent="0.2">
      <c r="A15" s="32"/>
      <c r="B15" s="21" t="s">
        <v>1</v>
      </c>
      <c r="C15" s="21"/>
      <c r="D15" s="21"/>
      <c r="E15" s="66"/>
      <c r="F15" s="67">
        <v>0.3</v>
      </c>
      <c r="G15" s="32"/>
      <c r="H15" s="31"/>
      <c r="I15" s="40">
        <v>9</v>
      </c>
      <c r="J15" s="41"/>
      <c r="K15" s="42"/>
      <c r="L15" s="42"/>
      <c r="M15" s="10">
        <f t="shared" si="0"/>
        <v>0</v>
      </c>
      <c r="N15" s="32"/>
      <c r="O15" s="8"/>
      <c r="P15" s="9"/>
      <c r="Q15" s="25"/>
      <c r="R15" s="199"/>
      <c r="S15" s="9"/>
      <c r="T15" s="9"/>
      <c r="U15" s="13">
        <f t="shared" si="1"/>
        <v>0</v>
      </c>
      <c r="V15" s="34"/>
      <c r="W15" s="32"/>
      <c r="X15" s="32"/>
    </row>
    <row r="16" spans="1:24" x14ac:dyDescent="0.2">
      <c r="A16" s="32"/>
      <c r="B16" s="32"/>
      <c r="C16" s="32"/>
      <c r="D16" s="32"/>
      <c r="E16" s="64"/>
      <c r="F16" s="32"/>
      <c r="G16" s="32"/>
      <c r="H16" s="31"/>
      <c r="I16" s="40">
        <v>10</v>
      </c>
      <c r="J16" s="41"/>
      <c r="K16" s="42"/>
      <c r="L16" s="42"/>
      <c r="M16" s="10">
        <f t="shared" si="0"/>
        <v>0</v>
      </c>
      <c r="N16" s="32"/>
      <c r="O16" s="8"/>
      <c r="P16" s="9"/>
      <c r="Q16" s="25"/>
      <c r="R16" s="199"/>
      <c r="S16" s="9"/>
      <c r="T16" s="9"/>
      <c r="U16" s="13">
        <f t="shared" si="1"/>
        <v>0</v>
      </c>
      <c r="V16" s="34"/>
      <c r="W16" s="32"/>
      <c r="X16" s="32"/>
    </row>
    <row r="17" spans="1:24" x14ac:dyDescent="0.2">
      <c r="A17" s="32"/>
      <c r="B17" s="32"/>
      <c r="C17" s="32"/>
      <c r="D17" s="32"/>
      <c r="E17" s="32"/>
      <c r="F17" s="32"/>
      <c r="G17" s="32"/>
      <c r="H17" s="31"/>
      <c r="I17" s="40">
        <v>11</v>
      </c>
      <c r="J17" s="41"/>
      <c r="K17" s="42"/>
      <c r="L17" s="42"/>
      <c r="M17" s="10">
        <f t="shared" si="0"/>
        <v>0</v>
      </c>
      <c r="N17" s="32"/>
      <c r="O17" s="8"/>
      <c r="P17" s="9"/>
      <c r="Q17" s="25"/>
      <c r="R17" s="199"/>
      <c r="S17" s="9"/>
      <c r="T17" s="9"/>
      <c r="U17" s="13">
        <f t="shared" si="1"/>
        <v>0</v>
      </c>
      <c r="V17" s="34"/>
      <c r="W17" s="32"/>
      <c r="X17" s="32"/>
    </row>
    <row r="18" spans="1:24" x14ac:dyDescent="0.2">
      <c r="A18" s="32"/>
      <c r="B18" s="32"/>
      <c r="C18" s="32"/>
      <c r="D18" s="32"/>
      <c r="E18" s="32"/>
      <c r="F18" s="32"/>
      <c r="G18" s="32"/>
      <c r="H18" s="31"/>
      <c r="I18" s="40">
        <v>12</v>
      </c>
      <c r="J18" s="41"/>
      <c r="K18" s="42"/>
      <c r="L18" s="42"/>
      <c r="M18" s="10">
        <f t="shared" si="0"/>
        <v>0</v>
      </c>
      <c r="N18" s="32"/>
      <c r="O18" s="8"/>
      <c r="P18" s="9"/>
      <c r="Q18" s="25"/>
      <c r="R18" s="199"/>
      <c r="S18" s="9"/>
      <c r="T18" s="9"/>
      <c r="U18" s="13">
        <f t="shared" si="1"/>
        <v>0</v>
      </c>
      <c r="V18" s="34"/>
      <c r="W18" s="32"/>
      <c r="X18" s="32"/>
    </row>
    <row r="19" spans="1:24" x14ac:dyDescent="0.2">
      <c r="A19" s="32"/>
      <c r="B19" s="32"/>
      <c r="C19" s="32"/>
      <c r="D19" s="32"/>
      <c r="E19" s="32"/>
      <c r="F19" s="32"/>
      <c r="G19" s="32"/>
      <c r="H19" s="31"/>
      <c r="I19" s="40">
        <v>13</v>
      </c>
      <c r="J19" s="41"/>
      <c r="K19" s="42"/>
      <c r="L19" s="42"/>
      <c r="M19" s="10">
        <f t="shared" si="0"/>
        <v>0</v>
      </c>
      <c r="N19" s="32"/>
      <c r="O19" s="8"/>
      <c r="P19" s="9"/>
      <c r="Q19" s="25"/>
      <c r="R19" s="199"/>
      <c r="S19" s="9"/>
      <c r="T19" s="9"/>
      <c r="U19" s="13">
        <f t="shared" si="1"/>
        <v>0</v>
      </c>
      <c r="V19" s="34"/>
      <c r="W19" s="32"/>
      <c r="X19" s="32"/>
    </row>
    <row r="20" spans="1:24" x14ac:dyDescent="0.2">
      <c r="A20" s="32"/>
      <c r="B20" s="32"/>
      <c r="C20" s="32"/>
      <c r="D20" s="32"/>
      <c r="E20" s="32"/>
      <c r="F20" s="32"/>
      <c r="G20" s="32"/>
      <c r="H20" s="31"/>
      <c r="I20" s="40">
        <v>14</v>
      </c>
      <c r="J20" s="41"/>
      <c r="K20" s="42"/>
      <c r="L20" s="42"/>
      <c r="M20" s="10">
        <f t="shared" si="0"/>
        <v>0</v>
      </c>
      <c r="N20" s="32"/>
      <c r="O20" s="8"/>
      <c r="P20" s="9"/>
      <c r="Q20" s="25"/>
      <c r="R20" s="199"/>
      <c r="S20" s="9"/>
      <c r="T20" s="9"/>
      <c r="U20" s="13">
        <f t="shared" si="1"/>
        <v>0</v>
      </c>
      <c r="V20" s="34"/>
      <c r="W20" s="32"/>
      <c r="X20" s="32"/>
    </row>
    <row r="21" spans="1:24" x14ac:dyDescent="0.2">
      <c r="A21" s="32"/>
      <c r="B21" s="32"/>
      <c r="C21" s="32"/>
      <c r="D21" s="32"/>
      <c r="E21" s="32"/>
      <c r="F21" s="32"/>
      <c r="G21" s="32"/>
      <c r="H21" s="31"/>
      <c r="I21" s="40">
        <v>15</v>
      </c>
      <c r="J21" s="41"/>
      <c r="K21" s="42"/>
      <c r="L21" s="42"/>
      <c r="M21" s="10">
        <f t="shared" si="0"/>
        <v>0</v>
      </c>
      <c r="N21" s="32"/>
      <c r="O21" s="8"/>
      <c r="P21" s="9"/>
      <c r="Q21" s="25"/>
      <c r="R21" s="199"/>
      <c r="S21" s="9"/>
      <c r="T21" s="9"/>
      <c r="U21" s="13">
        <f t="shared" si="1"/>
        <v>0</v>
      </c>
      <c r="V21" s="34"/>
      <c r="W21" s="32"/>
      <c r="X21" s="32"/>
    </row>
    <row r="22" spans="1:24" x14ac:dyDescent="0.2">
      <c r="A22" s="32"/>
      <c r="B22" s="32"/>
      <c r="C22" s="32"/>
      <c r="D22" s="32"/>
      <c r="E22" s="32"/>
      <c r="F22" s="32"/>
      <c r="G22" s="32"/>
      <c r="H22" s="31"/>
      <c r="I22" s="40">
        <v>16</v>
      </c>
      <c r="J22" s="41"/>
      <c r="K22" s="42"/>
      <c r="L22" s="42"/>
      <c r="M22" s="10">
        <f t="shared" si="0"/>
        <v>0</v>
      </c>
      <c r="N22" s="32"/>
      <c r="O22" s="8"/>
      <c r="P22" s="9"/>
      <c r="Q22" s="25"/>
      <c r="R22" s="199"/>
      <c r="S22" s="9"/>
      <c r="T22" s="9"/>
      <c r="U22" s="13">
        <f t="shared" si="1"/>
        <v>0</v>
      </c>
      <c r="V22" s="34"/>
      <c r="W22" s="32"/>
      <c r="X22" s="32"/>
    </row>
    <row r="23" spans="1:24" x14ac:dyDescent="0.2">
      <c r="A23" s="32"/>
      <c r="B23" s="32"/>
      <c r="C23" s="32"/>
      <c r="D23" s="32"/>
      <c r="E23" s="32"/>
      <c r="F23" s="32"/>
      <c r="G23" s="32"/>
      <c r="H23" s="31"/>
      <c r="I23" s="40">
        <v>17</v>
      </c>
      <c r="J23" s="41"/>
      <c r="K23" s="42"/>
      <c r="L23" s="42"/>
      <c r="M23" s="10">
        <f t="shared" si="0"/>
        <v>0</v>
      </c>
      <c r="N23" s="32"/>
      <c r="O23" s="8"/>
      <c r="P23" s="9"/>
      <c r="Q23" s="25"/>
      <c r="R23" s="199"/>
      <c r="S23" s="9"/>
      <c r="T23" s="9"/>
      <c r="U23" s="13">
        <f t="shared" si="1"/>
        <v>0</v>
      </c>
      <c r="V23" s="34"/>
      <c r="W23" s="32"/>
      <c r="X23" s="32"/>
    </row>
    <row r="24" spans="1:24" x14ac:dyDescent="0.2">
      <c r="A24" s="32"/>
      <c r="B24" s="32"/>
      <c r="C24" s="32"/>
      <c r="D24" s="32"/>
      <c r="E24" s="32"/>
      <c r="F24" s="32"/>
      <c r="G24" s="32"/>
      <c r="H24" s="31"/>
      <c r="I24" s="40">
        <v>18</v>
      </c>
      <c r="J24" s="41"/>
      <c r="K24" s="42"/>
      <c r="L24" s="42"/>
      <c r="M24" s="10">
        <f t="shared" si="0"/>
        <v>0</v>
      </c>
      <c r="N24" s="32"/>
      <c r="O24" s="8"/>
      <c r="P24" s="9"/>
      <c r="Q24" s="25"/>
      <c r="R24" s="199"/>
      <c r="S24" s="9"/>
      <c r="T24" s="9"/>
      <c r="U24" s="13">
        <f t="shared" si="1"/>
        <v>0</v>
      </c>
      <c r="V24" s="34"/>
      <c r="W24" s="32"/>
      <c r="X24" s="32"/>
    </row>
    <row r="25" spans="1:24" x14ac:dyDescent="0.2">
      <c r="A25" s="32"/>
      <c r="B25" s="32"/>
      <c r="C25" s="32"/>
      <c r="D25" s="32"/>
      <c r="E25" s="32"/>
      <c r="F25" s="32"/>
      <c r="G25" s="32"/>
      <c r="H25" s="31"/>
      <c r="I25" s="40">
        <v>19</v>
      </c>
      <c r="J25" s="41"/>
      <c r="K25" s="42"/>
      <c r="L25" s="42"/>
      <c r="M25" s="10">
        <f t="shared" si="0"/>
        <v>0</v>
      </c>
      <c r="N25" s="32"/>
      <c r="O25" s="8"/>
      <c r="P25" s="9"/>
      <c r="Q25" s="25"/>
      <c r="R25" s="199"/>
      <c r="S25" s="9"/>
      <c r="T25" s="9"/>
      <c r="U25" s="13">
        <f t="shared" si="1"/>
        <v>0</v>
      </c>
      <c r="V25" s="34"/>
      <c r="W25" s="32"/>
      <c r="X25" s="32"/>
    </row>
    <row r="26" spans="1:24" ht="16" thickBot="1" x14ac:dyDescent="0.25">
      <c r="A26" s="32"/>
      <c r="B26" s="32"/>
      <c r="C26" s="32"/>
      <c r="D26" s="32"/>
      <c r="E26" s="32"/>
      <c r="F26" s="32"/>
      <c r="G26" s="32"/>
      <c r="H26" s="31"/>
      <c r="I26" s="43">
        <v>20</v>
      </c>
      <c r="J26" s="41"/>
      <c r="K26" s="42"/>
      <c r="L26" s="42"/>
      <c r="M26" s="11">
        <f t="shared" si="0"/>
        <v>0</v>
      </c>
      <c r="N26" s="32"/>
      <c r="O26" s="8"/>
      <c r="P26" s="9"/>
      <c r="Q26" s="25"/>
      <c r="R26" s="199"/>
      <c r="S26" s="9"/>
      <c r="T26" s="9"/>
      <c r="U26" s="14">
        <f t="shared" si="1"/>
        <v>0</v>
      </c>
      <c r="V26" s="34"/>
      <c r="W26" s="32"/>
      <c r="X26" s="32"/>
    </row>
    <row r="27" spans="1:24" x14ac:dyDescent="0.2">
      <c r="A27" s="32"/>
      <c r="B27" s="32"/>
      <c r="C27" s="32"/>
      <c r="D27" s="32"/>
      <c r="E27" s="32"/>
      <c r="F27" s="32"/>
      <c r="G27" s="32"/>
      <c r="H27" s="31"/>
      <c r="I27" s="21" t="s">
        <v>21</v>
      </c>
      <c r="J27" s="32"/>
      <c r="K27" s="22"/>
      <c r="L27" s="22"/>
      <c r="M27" s="15">
        <f>SUM(M7:M26)</f>
        <v>2.0603287499999996</v>
      </c>
      <c r="N27" s="32"/>
      <c r="O27" s="32"/>
      <c r="P27" s="22"/>
      <c r="Q27" s="22"/>
      <c r="R27" s="22"/>
      <c r="S27" s="22"/>
      <c r="T27" s="22"/>
      <c r="U27" s="23"/>
      <c r="V27" s="34"/>
      <c r="W27" s="32"/>
      <c r="X27" s="32"/>
    </row>
    <row r="28" spans="1:24" x14ac:dyDescent="0.2">
      <c r="A28" s="32"/>
      <c r="B28" s="32"/>
      <c r="C28" s="32"/>
      <c r="D28" s="32"/>
      <c r="E28" s="32"/>
      <c r="F28" s="32"/>
      <c r="G28" s="32"/>
      <c r="H28" s="31"/>
      <c r="I28" s="32"/>
      <c r="J28" s="32"/>
      <c r="K28" s="22"/>
      <c r="L28" s="22"/>
      <c r="M28" s="174"/>
      <c r="N28" s="32"/>
      <c r="O28" s="21" t="s">
        <v>72</v>
      </c>
      <c r="P28" s="22"/>
      <c r="Q28" s="22"/>
      <c r="R28" s="22"/>
      <c r="S28" s="22"/>
      <c r="T28" s="22"/>
      <c r="U28" s="23"/>
      <c r="V28" s="34"/>
      <c r="W28" s="32"/>
      <c r="X28" s="32"/>
    </row>
    <row r="29" spans="1:24" x14ac:dyDescent="0.2">
      <c r="A29" s="32"/>
      <c r="B29" s="32"/>
      <c r="C29" s="32"/>
      <c r="D29" s="32"/>
      <c r="E29" s="32"/>
      <c r="F29" s="32"/>
      <c r="G29" s="32"/>
      <c r="H29" s="31"/>
      <c r="I29" s="32"/>
      <c r="J29" s="32" t="s">
        <v>22</v>
      </c>
      <c r="K29" s="22" t="s">
        <v>296</v>
      </c>
      <c r="L29" s="44">
        <v>0.185</v>
      </c>
      <c r="M29" s="22"/>
      <c r="N29" s="32"/>
      <c r="O29" s="371" t="s">
        <v>82</v>
      </c>
      <c r="P29" s="372"/>
      <c r="Q29" s="372"/>
      <c r="R29" s="372"/>
      <c r="S29" s="372"/>
      <c r="T29" s="372"/>
      <c r="U29" s="373"/>
      <c r="V29" s="34"/>
      <c r="W29" s="32"/>
      <c r="X29" s="32"/>
    </row>
    <row r="30" spans="1:24" ht="16" thickBot="1" x14ac:dyDescent="0.25">
      <c r="A30" s="32"/>
      <c r="B30" s="32"/>
      <c r="C30" s="32"/>
      <c r="D30" s="32"/>
      <c r="E30" s="32"/>
      <c r="F30" s="32"/>
      <c r="G30" s="32"/>
      <c r="H30" s="31"/>
      <c r="I30" s="32"/>
      <c r="J30" s="32" t="s">
        <v>24</v>
      </c>
      <c r="K30" s="22" t="s">
        <v>296</v>
      </c>
      <c r="L30" s="45">
        <v>0.02</v>
      </c>
      <c r="M30" s="22"/>
      <c r="N30" s="32"/>
      <c r="O30" s="374"/>
      <c r="P30" s="346"/>
      <c r="Q30" s="346"/>
      <c r="R30" s="346"/>
      <c r="S30" s="346"/>
      <c r="T30" s="346"/>
      <c r="U30" s="375"/>
      <c r="V30" s="34"/>
      <c r="W30" s="32"/>
      <c r="X30" s="32"/>
    </row>
    <row r="31" spans="1:24" x14ac:dyDescent="0.2">
      <c r="A31" s="32"/>
      <c r="B31" s="32"/>
      <c r="C31" s="32"/>
      <c r="D31" s="32"/>
      <c r="E31" s="32"/>
      <c r="F31" s="32"/>
      <c r="G31" s="32"/>
      <c r="H31" s="31"/>
      <c r="I31" s="32"/>
      <c r="J31" s="32" t="s">
        <v>25</v>
      </c>
      <c r="K31" s="22"/>
      <c r="L31" s="16">
        <f>L29-L30</f>
        <v>0.16500000000000001</v>
      </c>
      <c r="M31" s="22"/>
      <c r="N31" s="32"/>
      <c r="O31" s="374"/>
      <c r="P31" s="346"/>
      <c r="Q31" s="346"/>
      <c r="R31" s="346"/>
      <c r="S31" s="346"/>
      <c r="T31" s="346"/>
      <c r="U31" s="375"/>
      <c r="V31" s="34"/>
      <c r="W31" s="32"/>
      <c r="X31" s="32"/>
    </row>
    <row r="32" spans="1:24" ht="15" customHeight="1" x14ac:dyDescent="0.2">
      <c r="A32" s="32"/>
      <c r="B32" s="32"/>
      <c r="C32" s="32"/>
      <c r="D32" s="32"/>
      <c r="E32" s="32"/>
      <c r="F32" s="32"/>
      <c r="G32" s="32"/>
      <c r="H32" s="31"/>
      <c r="I32" s="32"/>
      <c r="J32" s="32"/>
      <c r="K32" s="22"/>
      <c r="L32" s="22"/>
      <c r="M32" s="22"/>
      <c r="N32" s="32"/>
      <c r="O32" s="376"/>
      <c r="P32" s="377"/>
      <c r="Q32" s="377"/>
      <c r="R32" s="377"/>
      <c r="S32" s="377"/>
      <c r="T32" s="377"/>
      <c r="U32" s="378"/>
      <c r="V32" s="34"/>
      <c r="W32" s="32"/>
      <c r="X32" s="32"/>
    </row>
    <row r="33" spans="1:24" ht="17" thickBot="1" x14ac:dyDescent="0.25">
      <c r="A33" s="32"/>
      <c r="B33" s="32"/>
      <c r="C33" s="32"/>
      <c r="D33" s="32"/>
      <c r="E33" s="32"/>
      <c r="F33" s="32"/>
      <c r="G33" s="32"/>
      <c r="H33" s="31"/>
      <c r="I33" s="46" t="s">
        <v>23</v>
      </c>
      <c r="J33" s="46"/>
      <c r="K33" s="47"/>
      <c r="L33" s="47"/>
      <c r="M33" s="17">
        <f>IF(OR(OR(L29&gt;1,L30&gt;1,L29&lt;0,L30&lt;0),AND(L30&gt;=L29,N(L29)+N(L30)&gt;0)),"Check inputs",IFERROR(M27/L31,0))</f>
        <v>12.486840909090906</v>
      </c>
      <c r="N33" s="32"/>
      <c r="O33" s="193" t="s">
        <v>107</v>
      </c>
      <c r="P33" s="194"/>
      <c r="Q33" s="195">
        <v>12.5</v>
      </c>
      <c r="R33" s="22"/>
      <c r="S33" s="22"/>
      <c r="T33" s="22"/>
      <c r="U33" s="23"/>
      <c r="V33" s="34"/>
      <c r="W33" s="32"/>
      <c r="X33" s="32"/>
    </row>
    <row r="34" spans="1:24" ht="16" thickBot="1" x14ac:dyDescent="0.25">
      <c r="A34" s="32"/>
      <c r="B34" s="32"/>
      <c r="C34" s="32"/>
      <c r="D34" s="32"/>
      <c r="E34" s="32"/>
      <c r="F34" s="32"/>
      <c r="G34" s="32"/>
      <c r="H34" s="48"/>
      <c r="I34" s="192"/>
      <c r="J34" s="49"/>
      <c r="K34" s="50"/>
      <c r="L34" s="50"/>
      <c r="M34" s="50"/>
      <c r="N34" s="49"/>
      <c r="O34" s="192" t="s">
        <v>297</v>
      </c>
      <c r="P34" s="61"/>
      <c r="Q34" s="61"/>
      <c r="R34" s="61"/>
      <c r="S34" s="50"/>
      <c r="T34" s="50"/>
      <c r="U34" s="51"/>
      <c r="V34" s="52"/>
      <c r="W34" s="32"/>
      <c r="X34" s="32"/>
    </row>
    <row r="35" spans="1:24" ht="16" thickBot="1" x14ac:dyDescent="0.25">
      <c r="A35" s="32"/>
      <c r="B35" s="32"/>
      <c r="C35" s="32"/>
      <c r="D35" s="32"/>
      <c r="E35" s="32"/>
      <c r="F35" s="32"/>
      <c r="G35" s="32"/>
      <c r="H35" s="32"/>
      <c r="I35" s="411" t="str">
        <f>IF(OR(L29&gt;1,L30&gt;1,L29&lt;0,L30&lt;0),"Check inputs: target cost and waste must be percentages between 0% and 100% (for example 30% or 0.3).",IF(AND(L30&gt;=L29,N(L29)+N(L30)&gt;0),"Check inputs: waste must be lower than target cost %.",""))</f>
        <v/>
      </c>
      <c r="J35" s="32"/>
      <c r="K35" s="32"/>
      <c r="L35" s="32"/>
      <c r="M35" s="32"/>
      <c r="N35" s="32"/>
      <c r="O35" s="32"/>
      <c r="P35" s="32"/>
      <c r="Q35" s="32"/>
      <c r="R35" s="32"/>
      <c r="S35" s="32"/>
      <c r="T35" s="32"/>
      <c r="U35" s="32"/>
      <c r="V35" s="32"/>
      <c r="W35" s="32"/>
      <c r="X35" s="32"/>
    </row>
    <row r="36" spans="1:24" x14ac:dyDescent="0.2">
      <c r="A36" s="32"/>
      <c r="B36" s="32"/>
      <c r="C36" s="32"/>
      <c r="D36" s="32"/>
      <c r="E36" s="32"/>
      <c r="F36" s="32"/>
      <c r="G36" s="32"/>
      <c r="H36" s="27"/>
      <c r="I36" s="59"/>
      <c r="J36" s="28"/>
      <c r="K36" s="29"/>
      <c r="L36" s="29"/>
      <c r="M36" s="29"/>
      <c r="N36" s="28"/>
      <c r="O36" s="28"/>
      <c r="P36" s="29"/>
      <c r="Q36" s="29"/>
      <c r="R36" s="29"/>
      <c r="S36" s="29"/>
      <c r="T36" s="29"/>
      <c r="U36" s="53"/>
      <c r="V36" s="30"/>
      <c r="W36" s="32"/>
      <c r="X36" s="32"/>
    </row>
    <row r="37" spans="1:24" x14ac:dyDescent="0.2">
      <c r="A37" s="32"/>
      <c r="B37" s="32"/>
      <c r="C37" s="32"/>
      <c r="D37" s="32"/>
      <c r="E37" s="32"/>
      <c r="F37" s="32"/>
      <c r="G37" s="32"/>
      <c r="H37" s="31"/>
      <c r="I37" s="21" t="s">
        <v>69</v>
      </c>
      <c r="J37" s="32"/>
      <c r="K37" s="22"/>
      <c r="L37" s="22"/>
      <c r="M37" s="22"/>
      <c r="N37" s="32"/>
      <c r="O37" s="32"/>
      <c r="P37" s="22"/>
      <c r="Q37" s="22"/>
      <c r="R37" s="22"/>
      <c r="S37" s="22"/>
      <c r="T37" s="22"/>
      <c r="U37" s="23"/>
      <c r="V37" s="34"/>
      <c r="W37" s="32"/>
      <c r="X37" s="32"/>
    </row>
    <row r="38" spans="1:24" x14ac:dyDescent="0.2">
      <c r="A38" s="32"/>
      <c r="B38" s="32"/>
      <c r="C38" s="32"/>
      <c r="D38" s="32"/>
      <c r="E38" s="32"/>
      <c r="F38" s="32"/>
      <c r="G38" s="32"/>
      <c r="H38" s="31"/>
      <c r="I38" s="371" t="s">
        <v>71</v>
      </c>
      <c r="J38" s="372"/>
      <c r="K38" s="372"/>
      <c r="L38" s="372"/>
      <c r="M38" s="372"/>
      <c r="N38" s="372"/>
      <c r="O38" s="372"/>
      <c r="P38" s="372"/>
      <c r="Q38" s="372"/>
      <c r="R38" s="372"/>
      <c r="S38" s="372"/>
      <c r="T38" s="372"/>
      <c r="U38" s="373"/>
      <c r="V38" s="34"/>
      <c r="W38" s="32"/>
      <c r="X38" s="32"/>
    </row>
    <row r="39" spans="1:24" x14ac:dyDescent="0.2">
      <c r="A39" s="32"/>
      <c r="B39" s="32"/>
      <c r="C39" s="32"/>
      <c r="D39" s="32"/>
      <c r="E39" s="32"/>
      <c r="F39" s="32"/>
      <c r="G39" s="32"/>
      <c r="H39" s="31"/>
      <c r="I39" s="374"/>
      <c r="J39" s="346"/>
      <c r="K39" s="346"/>
      <c r="L39" s="346"/>
      <c r="M39" s="346"/>
      <c r="N39" s="346"/>
      <c r="O39" s="346"/>
      <c r="P39" s="346"/>
      <c r="Q39" s="346"/>
      <c r="R39" s="346"/>
      <c r="S39" s="346"/>
      <c r="T39" s="346"/>
      <c r="U39" s="375"/>
      <c r="V39" s="34"/>
      <c r="W39" s="32"/>
      <c r="X39" s="32"/>
    </row>
    <row r="40" spans="1:24" x14ac:dyDescent="0.2">
      <c r="A40" s="32"/>
      <c r="B40" s="32"/>
      <c r="C40" s="32"/>
      <c r="D40" s="32"/>
      <c r="E40" s="32"/>
      <c r="F40" s="32"/>
      <c r="G40" s="32"/>
      <c r="H40" s="31"/>
      <c r="I40" s="374"/>
      <c r="J40" s="346"/>
      <c r="K40" s="346"/>
      <c r="L40" s="346"/>
      <c r="M40" s="346"/>
      <c r="N40" s="346"/>
      <c r="O40" s="346"/>
      <c r="P40" s="346"/>
      <c r="Q40" s="346"/>
      <c r="R40" s="346"/>
      <c r="S40" s="346"/>
      <c r="T40" s="346"/>
      <c r="U40" s="375"/>
      <c r="V40" s="34"/>
      <c r="W40" s="32"/>
      <c r="X40" s="32"/>
    </row>
    <row r="41" spans="1:24" x14ac:dyDescent="0.2">
      <c r="A41" s="32"/>
      <c r="B41" s="32"/>
      <c r="C41" s="32"/>
      <c r="D41" s="32"/>
      <c r="E41" s="32"/>
      <c r="F41" s="32"/>
      <c r="G41" s="32"/>
      <c r="H41" s="31"/>
      <c r="I41" s="374"/>
      <c r="J41" s="346"/>
      <c r="K41" s="346"/>
      <c r="L41" s="346"/>
      <c r="M41" s="346"/>
      <c r="N41" s="346"/>
      <c r="O41" s="346"/>
      <c r="P41" s="346"/>
      <c r="Q41" s="346"/>
      <c r="R41" s="346"/>
      <c r="S41" s="346"/>
      <c r="T41" s="346"/>
      <c r="U41" s="375"/>
      <c r="V41" s="34"/>
      <c r="W41" s="32"/>
      <c r="X41" s="32"/>
    </row>
    <row r="42" spans="1:24" x14ac:dyDescent="0.2">
      <c r="A42" s="32"/>
      <c r="B42" s="32"/>
      <c r="C42" s="32"/>
      <c r="D42" s="32"/>
      <c r="E42" s="32"/>
      <c r="F42" s="32"/>
      <c r="G42" s="32"/>
      <c r="H42" s="31"/>
      <c r="I42" s="374"/>
      <c r="J42" s="346"/>
      <c r="K42" s="346"/>
      <c r="L42" s="346"/>
      <c r="M42" s="346"/>
      <c r="N42" s="346"/>
      <c r="O42" s="346"/>
      <c r="P42" s="346"/>
      <c r="Q42" s="346"/>
      <c r="R42" s="346"/>
      <c r="S42" s="346"/>
      <c r="T42" s="346"/>
      <c r="U42" s="375"/>
      <c r="V42" s="34"/>
      <c r="W42" s="32"/>
      <c r="X42" s="32"/>
    </row>
    <row r="43" spans="1:24" x14ac:dyDescent="0.2">
      <c r="A43" s="32"/>
      <c r="B43" s="32"/>
      <c r="C43" s="32"/>
      <c r="D43" s="32"/>
      <c r="E43" s="32"/>
      <c r="F43" s="32"/>
      <c r="G43" s="32"/>
      <c r="H43" s="31"/>
      <c r="I43" s="374"/>
      <c r="J43" s="346"/>
      <c r="K43" s="346"/>
      <c r="L43" s="346"/>
      <c r="M43" s="346"/>
      <c r="N43" s="346"/>
      <c r="O43" s="346"/>
      <c r="P43" s="346"/>
      <c r="Q43" s="346"/>
      <c r="R43" s="346"/>
      <c r="S43" s="346"/>
      <c r="T43" s="346"/>
      <c r="U43" s="375"/>
      <c r="V43" s="34"/>
      <c r="W43" s="32"/>
      <c r="X43" s="32"/>
    </row>
    <row r="44" spans="1:24" x14ac:dyDescent="0.2">
      <c r="A44" s="32"/>
      <c r="B44" s="32"/>
      <c r="C44" s="32"/>
      <c r="D44" s="32"/>
      <c r="E44" s="32"/>
      <c r="F44" s="32"/>
      <c r="G44" s="32"/>
      <c r="H44" s="31"/>
      <c r="I44" s="374"/>
      <c r="J44" s="346"/>
      <c r="K44" s="346"/>
      <c r="L44" s="346"/>
      <c r="M44" s="346"/>
      <c r="N44" s="346"/>
      <c r="O44" s="346"/>
      <c r="P44" s="346"/>
      <c r="Q44" s="346"/>
      <c r="R44" s="346"/>
      <c r="S44" s="346"/>
      <c r="T44" s="346"/>
      <c r="U44" s="375"/>
      <c r="V44" s="34"/>
      <c r="W44" s="32"/>
      <c r="X44" s="32"/>
    </row>
    <row r="45" spans="1:24" x14ac:dyDescent="0.2">
      <c r="A45" s="32"/>
      <c r="B45" s="32"/>
      <c r="C45" s="32"/>
      <c r="D45" s="32"/>
      <c r="E45" s="32"/>
      <c r="F45" s="32"/>
      <c r="G45" s="32"/>
      <c r="H45" s="31"/>
      <c r="I45" s="374"/>
      <c r="J45" s="346"/>
      <c r="K45" s="346"/>
      <c r="L45" s="346"/>
      <c r="M45" s="346"/>
      <c r="N45" s="346"/>
      <c r="O45" s="346"/>
      <c r="P45" s="346"/>
      <c r="Q45" s="346"/>
      <c r="R45" s="346"/>
      <c r="S45" s="346"/>
      <c r="T45" s="346"/>
      <c r="U45" s="375"/>
      <c r="V45" s="34"/>
      <c r="W45" s="32"/>
      <c r="X45" s="32"/>
    </row>
    <row r="46" spans="1:24" x14ac:dyDescent="0.2">
      <c r="A46" s="32"/>
      <c r="B46" s="32"/>
      <c r="C46" s="32"/>
      <c r="D46" s="32"/>
      <c r="E46" s="32"/>
      <c r="F46" s="32"/>
      <c r="G46" s="32"/>
      <c r="H46" s="31"/>
      <c r="I46" s="374"/>
      <c r="J46" s="346"/>
      <c r="K46" s="346"/>
      <c r="L46" s="346"/>
      <c r="M46" s="346"/>
      <c r="N46" s="346"/>
      <c r="O46" s="346"/>
      <c r="P46" s="346"/>
      <c r="Q46" s="346"/>
      <c r="R46" s="346"/>
      <c r="S46" s="346"/>
      <c r="T46" s="346"/>
      <c r="U46" s="375"/>
      <c r="V46" s="34"/>
      <c r="W46" s="32"/>
      <c r="X46" s="32"/>
    </row>
    <row r="47" spans="1:24" x14ac:dyDescent="0.2">
      <c r="A47" s="32"/>
      <c r="B47" s="32"/>
      <c r="C47" s="32"/>
      <c r="D47" s="32"/>
      <c r="E47" s="32"/>
      <c r="F47" s="32"/>
      <c r="G47" s="32"/>
      <c r="H47" s="31"/>
      <c r="I47" s="374"/>
      <c r="J47" s="346"/>
      <c r="K47" s="346"/>
      <c r="L47" s="346"/>
      <c r="M47" s="346"/>
      <c r="N47" s="346"/>
      <c r="O47" s="346"/>
      <c r="P47" s="346"/>
      <c r="Q47" s="346"/>
      <c r="R47" s="346"/>
      <c r="S47" s="346"/>
      <c r="T47" s="346"/>
      <c r="U47" s="375"/>
      <c r="V47" s="34"/>
      <c r="W47" s="32"/>
      <c r="X47" s="32"/>
    </row>
    <row r="48" spans="1:24" x14ac:dyDescent="0.2">
      <c r="A48" s="32"/>
      <c r="B48" s="32"/>
      <c r="C48" s="32"/>
      <c r="D48" s="32"/>
      <c r="E48" s="32"/>
      <c r="F48" s="32"/>
      <c r="G48" s="32"/>
      <c r="H48" s="31"/>
      <c r="I48" s="374"/>
      <c r="J48" s="346"/>
      <c r="K48" s="346"/>
      <c r="L48" s="346"/>
      <c r="M48" s="346"/>
      <c r="N48" s="346"/>
      <c r="O48" s="346"/>
      <c r="P48" s="346"/>
      <c r="Q48" s="346"/>
      <c r="R48" s="346"/>
      <c r="S48" s="346"/>
      <c r="T48" s="346"/>
      <c r="U48" s="375"/>
      <c r="V48" s="34"/>
      <c r="W48" s="32"/>
      <c r="X48" s="32"/>
    </row>
    <row r="49" spans="1:24" x14ac:dyDescent="0.2">
      <c r="A49" s="32"/>
      <c r="B49" s="32"/>
      <c r="C49" s="32"/>
      <c r="D49" s="32"/>
      <c r="E49" s="32"/>
      <c r="F49" s="32"/>
      <c r="G49" s="32"/>
      <c r="H49" s="31"/>
      <c r="I49" s="374"/>
      <c r="J49" s="346"/>
      <c r="K49" s="346"/>
      <c r="L49" s="346"/>
      <c r="M49" s="346"/>
      <c r="N49" s="346"/>
      <c r="O49" s="346"/>
      <c r="P49" s="346"/>
      <c r="Q49" s="346"/>
      <c r="R49" s="346"/>
      <c r="S49" s="346"/>
      <c r="T49" s="346"/>
      <c r="U49" s="375"/>
      <c r="V49" s="34"/>
      <c r="W49" s="32"/>
      <c r="X49" s="32"/>
    </row>
    <row r="50" spans="1:24" x14ac:dyDescent="0.2">
      <c r="A50" s="32"/>
      <c r="B50" s="32"/>
      <c r="C50" s="32"/>
      <c r="D50" s="32"/>
      <c r="E50" s="32"/>
      <c r="F50" s="32"/>
      <c r="G50" s="32"/>
      <c r="H50" s="31"/>
      <c r="I50" s="374"/>
      <c r="J50" s="346"/>
      <c r="K50" s="346"/>
      <c r="L50" s="346"/>
      <c r="M50" s="346"/>
      <c r="N50" s="346"/>
      <c r="O50" s="346"/>
      <c r="P50" s="346"/>
      <c r="Q50" s="346"/>
      <c r="R50" s="346"/>
      <c r="S50" s="346"/>
      <c r="T50" s="346"/>
      <c r="U50" s="375"/>
      <c r="V50" s="34"/>
      <c r="W50" s="32"/>
      <c r="X50" s="32"/>
    </row>
    <row r="51" spans="1:24" x14ac:dyDescent="0.2">
      <c r="A51" s="32"/>
      <c r="B51" s="32"/>
      <c r="C51" s="32"/>
      <c r="D51" s="32"/>
      <c r="E51" s="32"/>
      <c r="F51" s="32"/>
      <c r="G51" s="32"/>
      <c r="H51" s="31"/>
      <c r="I51" s="374"/>
      <c r="J51" s="346"/>
      <c r="K51" s="346"/>
      <c r="L51" s="346"/>
      <c r="M51" s="346"/>
      <c r="N51" s="346"/>
      <c r="O51" s="346"/>
      <c r="P51" s="346"/>
      <c r="Q51" s="346"/>
      <c r="R51" s="346"/>
      <c r="S51" s="346"/>
      <c r="T51" s="346"/>
      <c r="U51" s="375"/>
      <c r="V51" s="34"/>
      <c r="W51" s="32"/>
      <c r="X51" s="32"/>
    </row>
    <row r="52" spans="1:24" x14ac:dyDescent="0.2">
      <c r="A52" s="32"/>
      <c r="B52" s="32"/>
      <c r="C52" s="32"/>
      <c r="D52" s="32"/>
      <c r="E52" s="32"/>
      <c r="F52" s="32"/>
      <c r="G52" s="32"/>
      <c r="H52" s="31"/>
      <c r="I52" s="374"/>
      <c r="J52" s="346"/>
      <c r="K52" s="346"/>
      <c r="L52" s="346"/>
      <c r="M52" s="346"/>
      <c r="N52" s="346"/>
      <c r="O52" s="346"/>
      <c r="P52" s="346"/>
      <c r="Q52" s="346"/>
      <c r="R52" s="346"/>
      <c r="S52" s="346"/>
      <c r="T52" s="346"/>
      <c r="U52" s="375"/>
      <c r="V52" s="34"/>
      <c r="W52" s="32"/>
      <c r="X52" s="32"/>
    </row>
    <row r="53" spans="1:24" x14ac:dyDescent="0.2">
      <c r="A53" s="32"/>
      <c r="B53" s="32"/>
      <c r="C53" s="32"/>
      <c r="D53" s="32"/>
      <c r="E53" s="32"/>
      <c r="F53" s="32"/>
      <c r="G53" s="32"/>
      <c r="H53" s="31"/>
      <c r="I53" s="374"/>
      <c r="J53" s="346"/>
      <c r="K53" s="346"/>
      <c r="L53" s="346"/>
      <c r="M53" s="346"/>
      <c r="N53" s="346"/>
      <c r="O53" s="346"/>
      <c r="P53" s="346"/>
      <c r="Q53" s="346"/>
      <c r="R53" s="346"/>
      <c r="S53" s="346"/>
      <c r="T53" s="346"/>
      <c r="U53" s="375"/>
      <c r="V53" s="34"/>
      <c r="W53" s="32"/>
      <c r="X53" s="32"/>
    </row>
    <row r="54" spans="1:24" x14ac:dyDescent="0.2">
      <c r="A54" s="32"/>
      <c r="B54" s="32"/>
      <c r="C54" s="32"/>
      <c r="D54" s="32"/>
      <c r="E54" s="32"/>
      <c r="F54" s="32"/>
      <c r="G54" s="32"/>
      <c r="H54" s="31"/>
      <c r="I54" s="374"/>
      <c r="J54" s="346"/>
      <c r="K54" s="346"/>
      <c r="L54" s="346"/>
      <c r="M54" s="346"/>
      <c r="N54" s="346"/>
      <c r="O54" s="346"/>
      <c r="P54" s="346"/>
      <c r="Q54" s="346"/>
      <c r="R54" s="346"/>
      <c r="S54" s="346"/>
      <c r="T54" s="346"/>
      <c r="U54" s="375"/>
      <c r="V54" s="34"/>
      <c r="W54" s="32"/>
      <c r="X54" s="32"/>
    </row>
    <row r="55" spans="1:24" x14ac:dyDescent="0.2">
      <c r="A55" s="32"/>
      <c r="B55" s="32"/>
      <c r="C55" s="32"/>
      <c r="D55" s="32"/>
      <c r="E55" s="32"/>
      <c r="F55" s="32"/>
      <c r="G55" s="32"/>
      <c r="H55" s="31"/>
      <c r="I55" s="374"/>
      <c r="J55" s="346"/>
      <c r="K55" s="346"/>
      <c r="L55" s="346"/>
      <c r="M55" s="346"/>
      <c r="N55" s="346"/>
      <c r="O55" s="346"/>
      <c r="P55" s="346"/>
      <c r="Q55" s="346"/>
      <c r="R55" s="346"/>
      <c r="S55" s="346"/>
      <c r="T55" s="346"/>
      <c r="U55" s="375"/>
      <c r="V55" s="34"/>
      <c r="W55" s="32"/>
      <c r="X55" s="32"/>
    </row>
    <row r="56" spans="1:24" x14ac:dyDescent="0.2">
      <c r="A56" s="32"/>
      <c r="B56" s="32"/>
      <c r="C56" s="32"/>
      <c r="D56" s="32"/>
      <c r="E56" s="32"/>
      <c r="F56" s="32"/>
      <c r="G56" s="32"/>
      <c r="H56" s="31"/>
      <c r="I56" s="374"/>
      <c r="J56" s="346"/>
      <c r="K56" s="346"/>
      <c r="L56" s="346"/>
      <c r="M56" s="346"/>
      <c r="N56" s="346"/>
      <c r="O56" s="346"/>
      <c r="P56" s="346"/>
      <c r="Q56" s="346"/>
      <c r="R56" s="346"/>
      <c r="S56" s="346"/>
      <c r="T56" s="346"/>
      <c r="U56" s="375"/>
      <c r="V56" s="34"/>
      <c r="W56" s="32"/>
      <c r="X56" s="32"/>
    </row>
    <row r="57" spans="1:24" x14ac:dyDescent="0.2">
      <c r="A57" s="32"/>
      <c r="B57" s="32"/>
      <c r="C57" s="32"/>
      <c r="D57" s="32"/>
      <c r="E57" s="32"/>
      <c r="F57" s="32"/>
      <c r="G57" s="32"/>
      <c r="H57" s="31"/>
      <c r="I57" s="376"/>
      <c r="J57" s="377"/>
      <c r="K57" s="377"/>
      <c r="L57" s="377"/>
      <c r="M57" s="377"/>
      <c r="N57" s="377"/>
      <c r="O57" s="377"/>
      <c r="P57" s="377"/>
      <c r="Q57" s="377"/>
      <c r="R57" s="377"/>
      <c r="S57" s="377"/>
      <c r="T57" s="377"/>
      <c r="U57" s="378"/>
      <c r="V57" s="34"/>
      <c r="W57" s="32"/>
      <c r="X57" s="32"/>
    </row>
    <row r="58" spans="1:24" ht="16" thickBot="1" x14ac:dyDescent="0.25">
      <c r="A58" s="32"/>
      <c r="B58" s="32"/>
      <c r="C58" s="32"/>
      <c r="D58" s="32"/>
      <c r="E58" s="32"/>
      <c r="F58" s="32"/>
      <c r="G58" s="32"/>
      <c r="H58" s="48"/>
      <c r="I58" s="49"/>
      <c r="J58" s="49"/>
      <c r="K58" s="50"/>
      <c r="L58" s="50"/>
      <c r="M58" s="50"/>
      <c r="N58" s="49"/>
      <c r="O58" s="49"/>
      <c r="P58" s="50"/>
      <c r="Q58" s="50"/>
      <c r="R58" s="50"/>
      <c r="S58" s="50"/>
      <c r="T58" s="50"/>
      <c r="U58" s="51"/>
      <c r="V58" s="52"/>
      <c r="W58" s="32"/>
      <c r="X58" s="32"/>
    </row>
    <row r="59" spans="1:24" x14ac:dyDescent="0.2">
      <c r="A59" s="32"/>
      <c r="B59" s="32"/>
      <c r="C59" s="32"/>
      <c r="D59" s="32"/>
      <c r="E59" s="32"/>
      <c r="F59" s="32"/>
      <c r="G59" s="32"/>
      <c r="H59" s="32"/>
      <c r="I59" s="32"/>
      <c r="J59" s="32"/>
      <c r="K59" s="22"/>
      <c r="L59" s="22"/>
      <c r="M59" s="22"/>
      <c r="N59" s="32"/>
      <c r="O59" s="32"/>
      <c r="P59" s="22"/>
      <c r="Q59" s="22"/>
      <c r="R59" s="22"/>
      <c r="S59" s="22"/>
      <c r="T59" s="22"/>
      <c r="U59" s="75"/>
      <c r="V59" s="32"/>
      <c r="W59" s="32"/>
      <c r="X59" s="32"/>
    </row>
    <row r="60" spans="1:24" x14ac:dyDescent="0.2">
      <c r="A60" s="32"/>
      <c r="B60" s="32"/>
      <c r="C60" s="32"/>
      <c r="D60" s="32"/>
      <c r="E60" s="32"/>
      <c r="F60" s="32"/>
      <c r="G60" s="32"/>
      <c r="H60" s="32"/>
      <c r="I60" s="32"/>
      <c r="J60" s="32"/>
      <c r="K60" s="32"/>
      <c r="L60" s="32"/>
      <c r="M60" s="32"/>
      <c r="N60" s="32"/>
      <c r="O60" s="32"/>
      <c r="P60" s="32"/>
      <c r="Q60" s="32"/>
      <c r="R60" s="32"/>
      <c r="S60" s="32"/>
      <c r="T60" s="32"/>
      <c r="U60" s="32"/>
      <c r="V60" s="32"/>
      <c r="W60" s="32"/>
      <c r="X60" s="32"/>
    </row>
  </sheetData>
  <sheetProtection algorithmName="SHA-512" hashValue="qf+IiGwUaATKef1aEAhO28aM84a7nD1BYhnPseRWW5pYJLrtjasIKQO4Bch7jcAT7cU07GMAn3/cUaZnlqnREA==" saltValue="96+oy/IsQS73Sy47S0dnrw==" spinCount="100000" sheet="1" objects="1" scenarios="1"/>
  <mergeCells count="7">
    <mergeCell ref="I38:U57"/>
    <mergeCell ref="O29:U32"/>
    <mergeCell ref="B2:F3"/>
    <mergeCell ref="O5:R5"/>
    <mergeCell ref="S5:U5"/>
    <mergeCell ref="I5:M5"/>
    <mergeCell ref="P4:U4"/>
  </mergeCells>
  <dataValidations count="1">
    <dataValidation type="decimal" allowBlank="1" showInputMessage="1" showErrorMessage="1" errorTitle="Enter a percentage (0% to 100%)" error="This must be a percentage between 0% and 100%, for example 30%. In Google Sheets or LibreOffice, type 30% or 0.3 (a plain 30 there means 3000%)." promptTitle="Percentage input" prompt="Enter a percentage between 0% and 100%, for example 30% (or 0.3)." sqref="F10:F11 E12:E14 F15 L29:L30">
      <formula1>0</formula1>
      <formula2>1</formula2>
    </dataValidation>
  </dataValidations>
  <printOptions horizontalCentered="1"/>
  <pageMargins left="0.4" right="0.4" top="0.5" bottom="0.6" header="0.3" footer="0.3"/>
  <pageSetup paperSize="1" fitToWidth="1" fitToHeight="1" orientation="landscape"/>
  <headerFooter>
    <oddFooter>&amp;L&amp;8Menu Pricing Calculator v6.5.2_2026-10-03  |  © 2024–2026 Tables of Content, LLC&amp;R&amp;8&amp;A  |  Page &amp;P of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79998168889431442"/>
    <pageSetUpPr fitToPage="1"/>
  </sheetPr>
  <dimension ref="A1:X60"/>
  <sheetViews>
    <sheetView zoomScaleNormal="100" workbookViewId="0">
      <selection activeCell="F20" sqref="F20"/>
    </sheetView>
  </sheetViews>
  <sheetFormatPr baseColWidth="10" defaultColWidth="8.83203125" defaultRowHeight="15" x14ac:dyDescent="0.2"/>
  <cols>
    <col min="8" max="8" width="8.5" customWidth="1"/>
    <col min="10" max="10" width="23.33203125" customWidth="1"/>
    <col min="11" max="11" width="12.1640625" customWidth="1"/>
    <col min="12" max="12" width="11.5" customWidth="1"/>
    <col min="13" max="13" width="12.6640625" customWidth="1"/>
    <col min="15" max="15" width="22" customWidth="1"/>
    <col min="16" max="16" width="14.83203125" customWidth="1"/>
    <col min="17" max="17" width="13" customWidth="1"/>
    <col min="18" max="18" width="16.33203125" customWidth="1"/>
    <col min="19" max="19" width="13.5" customWidth="1"/>
    <col min="20" max="20" width="12" customWidth="1"/>
    <col min="21" max="21" width="13.5" customWidth="1"/>
    <col min="22" max="22" width="7.5" customWidth="1"/>
  </cols>
  <sheetData>
    <row r="1" spans="1:24" ht="16" thickBot="1" x14ac:dyDescent="0.25">
      <c r="A1" s="32"/>
      <c r="B1" s="32"/>
      <c r="C1" s="32"/>
      <c r="D1" s="32"/>
      <c r="E1" s="32"/>
      <c r="F1" s="32"/>
      <c r="G1" s="32"/>
      <c r="H1" s="32"/>
      <c r="I1" s="32"/>
      <c r="J1" s="32"/>
      <c r="K1" s="22"/>
      <c r="L1" s="22"/>
      <c r="M1" s="22"/>
      <c r="N1" s="32"/>
      <c r="O1" s="32"/>
      <c r="P1" s="22"/>
      <c r="Q1" s="22"/>
      <c r="R1" s="22"/>
      <c r="S1" s="22"/>
      <c r="T1" s="22"/>
      <c r="U1" s="75"/>
      <c r="V1" s="32"/>
      <c r="W1" s="32"/>
      <c r="X1" s="32"/>
    </row>
    <row r="2" spans="1:24" ht="16" thickBot="1" x14ac:dyDescent="0.25">
      <c r="A2" s="32"/>
      <c r="B2" s="379" t="s">
        <v>386</v>
      </c>
      <c r="C2" s="380"/>
      <c r="D2" s="380"/>
      <c r="E2" s="380"/>
      <c r="F2" s="381"/>
      <c r="G2" s="32"/>
      <c r="H2" s="3" t="s">
        <v>343</v>
      </c>
      <c r="I2" s="4"/>
      <c r="J2" s="4"/>
      <c r="K2" s="5"/>
      <c r="L2" s="5"/>
      <c r="M2" s="5"/>
      <c r="N2" s="4"/>
      <c r="O2" s="4"/>
      <c r="P2" s="5"/>
      <c r="Q2" s="5"/>
      <c r="R2" s="5"/>
      <c r="S2" s="5"/>
      <c r="T2" s="5"/>
      <c r="U2" s="6"/>
      <c r="V2" s="7"/>
      <c r="W2" s="32"/>
      <c r="X2" s="32"/>
    </row>
    <row r="3" spans="1:24" x14ac:dyDescent="0.2">
      <c r="A3" s="32"/>
      <c r="B3" s="382"/>
      <c r="C3" s="383"/>
      <c r="D3" s="383"/>
      <c r="E3" s="383"/>
      <c r="F3" s="384"/>
      <c r="G3" s="32"/>
      <c r="H3" s="27"/>
      <c r="I3" s="28"/>
      <c r="J3" s="28"/>
      <c r="K3" s="29"/>
      <c r="L3" s="29"/>
      <c r="M3" s="29"/>
      <c r="N3" s="28"/>
      <c r="O3" s="28"/>
      <c r="P3" s="29"/>
      <c r="Q3" s="29"/>
      <c r="R3" s="29"/>
      <c r="S3" s="29"/>
      <c r="T3" s="29"/>
      <c r="U3" s="53"/>
      <c r="V3" s="30"/>
      <c r="W3" s="32"/>
      <c r="X3" s="32"/>
    </row>
    <row r="4" spans="1:24" x14ac:dyDescent="0.2">
      <c r="A4" s="32"/>
      <c r="B4" s="32"/>
      <c r="C4" s="32"/>
      <c r="D4" s="32"/>
      <c r="E4" s="32"/>
      <c r="F4" s="32"/>
      <c r="G4" s="32"/>
      <c r="H4" s="31"/>
      <c r="I4" s="21" t="s">
        <v>344</v>
      </c>
      <c r="J4" s="56" t="s">
        <v>345</v>
      </c>
      <c r="K4" s="22"/>
      <c r="L4" s="22"/>
      <c r="M4" s="22"/>
      <c r="N4" s="32"/>
      <c r="O4" s="21"/>
      <c r="P4" s="386" t="s">
        <v>63</v>
      </c>
      <c r="Q4" s="386"/>
      <c r="R4" s="386"/>
      <c r="S4" s="386"/>
      <c r="T4" s="386"/>
      <c r="U4" s="386"/>
      <c r="V4" s="34"/>
      <c r="W4" s="32"/>
      <c r="X4" s="32"/>
    </row>
    <row r="5" spans="1:24" x14ac:dyDescent="0.2">
      <c r="A5" s="32"/>
      <c r="B5" s="32" t="s">
        <v>209</v>
      </c>
      <c r="C5" s="32"/>
      <c r="D5" s="32"/>
      <c r="E5" s="32"/>
      <c r="F5" s="32"/>
      <c r="G5" s="32"/>
      <c r="H5" s="31"/>
      <c r="I5" s="343" t="s">
        <v>29</v>
      </c>
      <c r="J5" s="344"/>
      <c r="K5" s="344"/>
      <c r="L5" s="344"/>
      <c r="M5" s="345"/>
      <c r="N5" s="32"/>
      <c r="O5" s="343" t="s">
        <v>26</v>
      </c>
      <c r="P5" s="344"/>
      <c r="Q5" s="344"/>
      <c r="R5" s="345"/>
      <c r="S5" s="343" t="s">
        <v>15</v>
      </c>
      <c r="T5" s="344"/>
      <c r="U5" s="345"/>
      <c r="V5" s="34"/>
      <c r="W5" s="32"/>
      <c r="X5" s="32"/>
    </row>
    <row r="6" spans="1:24" x14ac:dyDescent="0.2">
      <c r="A6" s="32"/>
      <c r="B6" s="32" t="s">
        <v>339</v>
      </c>
      <c r="C6" s="32"/>
      <c r="D6" s="32"/>
      <c r="E6" s="32"/>
      <c r="F6" s="32"/>
      <c r="G6" s="32"/>
      <c r="H6" s="31"/>
      <c r="I6" s="35" t="s">
        <v>3</v>
      </c>
      <c r="J6" s="36" t="s">
        <v>27</v>
      </c>
      <c r="K6" s="36" t="s">
        <v>5</v>
      </c>
      <c r="L6" s="36" t="s">
        <v>4</v>
      </c>
      <c r="M6" s="37" t="s">
        <v>9</v>
      </c>
      <c r="N6" s="32"/>
      <c r="O6" s="43" t="s">
        <v>8</v>
      </c>
      <c r="P6" s="54" t="s">
        <v>16</v>
      </c>
      <c r="Q6" s="33" t="s">
        <v>9</v>
      </c>
      <c r="R6" s="55" t="s">
        <v>44</v>
      </c>
      <c r="S6" s="38" t="s">
        <v>5</v>
      </c>
      <c r="T6" s="38" t="s">
        <v>6</v>
      </c>
      <c r="U6" s="39" t="s">
        <v>10</v>
      </c>
      <c r="V6" s="34"/>
      <c r="W6" s="32"/>
      <c r="X6" s="32"/>
    </row>
    <row r="7" spans="1:24" x14ac:dyDescent="0.2">
      <c r="A7" s="32"/>
      <c r="B7" s="32" t="s">
        <v>340</v>
      </c>
      <c r="C7" s="32"/>
      <c r="D7" s="32"/>
      <c r="E7" s="32"/>
      <c r="F7" s="32"/>
      <c r="G7" s="32"/>
      <c r="H7" s="31"/>
      <c r="I7" s="40">
        <v>1</v>
      </c>
      <c r="J7" s="41" t="s">
        <v>345</v>
      </c>
      <c r="K7" s="42" t="s">
        <v>17</v>
      </c>
      <c r="L7" s="42">
        <v>1</v>
      </c>
      <c r="M7" s="10">
        <f>IFERROR(L7*U7,0)</f>
        <v>24.855</v>
      </c>
      <c r="N7" s="32"/>
      <c r="O7" s="8" t="s">
        <v>346</v>
      </c>
      <c r="P7" s="9" t="s">
        <v>17</v>
      </c>
      <c r="Q7" s="172">
        <v>298.26</v>
      </c>
      <c r="R7" s="199" t="s">
        <v>68</v>
      </c>
      <c r="S7" s="9" t="s">
        <v>347</v>
      </c>
      <c r="T7" s="9">
        <v>12</v>
      </c>
      <c r="U7" s="12">
        <f>IFERROR(Q7/T7,0)</f>
        <v>24.855</v>
      </c>
      <c r="V7" s="34"/>
      <c r="W7" s="32"/>
      <c r="X7" s="32"/>
    </row>
    <row r="8" spans="1:24" x14ac:dyDescent="0.2">
      <c r="A8" s="32"/>
      <c r="B8" s="32"/>
      <c r="C8" s="32"/>
      <c r="D8" s="32"/>
      <c r="E8" s="32"/>
      <c r="F8" s="32"/>
      <c r="G8" s="32"/>
      <c r="H8" s="31"/>
      <c r="I8" s="40">
        <v>2</v>
      </c>
      <c r="J8" s="41"/>
      <c r="K8" s="42"/>
      <c r="L8" s="42"/>
      <c r="M8" s="10">
        <f t="shared" ref="M8:M26" si="0">IFERROR(L8*U8,0)</f>
        <v>0</v>
      </c>
      <c r="N8" s="32"/>
      <c r="O8" s="8"/>
      <c r="P8" s="9"/>
      <c r="Q8" s="172"/>
      <c r="R8" s="199"/>
      <c r="S8" s="9"/>
      <c r="T8" s="9"/>
      <c r="U8" s="13">
        <f t="shared" ref="U8:U26" si="1">IFERROR(Q8/T8,0)</f>
        <v>0</v>
      </c>
      <c r="V8" s="34"/>
      <c r="W8" s="32"/>
      <c r="X8" s="32"/>
    </row>
    <row r="9" spans="1:24" x14ac:dyDescent="0.2">
      <c r="A9" s="32"/>
      <c r="B9" s="62" t="s">
        <v>301</v>
      </c>
      <c r="C9" s="32"/>
      <c r="D9" s="32"/>
      <c r="E9" s="32"/>
      <c r="F9" s="32"/>
      <c r="G9" s="32"/>
      <c r="H9" s="31"/>
      <c r="I9" s="40">
        <v>3</v>
      </c>
      <c r="J9" s="41"/>
      <c r="K9" s="42"/>
      <c r="L9" s="42"/>
      <c r="M9" s="10">
        <f t="shared" si="0"/>
        <v>0</v>
      </c>
      <c r="N9" s="32"/>
      <c r="O9" s="8"/>
      <c r="P9" s="9"/>
      <c r="Q9" s="172"/>
      <c r="R9" s="199"/>
      <c r="S9" s="9"/>
      <c r="T9" s="9"/>
      <c r="U9" s="13">
        <f t="shared" si="1"/>
        <v>0</v>
      </c>
      <c r="V9" s="34"/>
      <c r="W9" s="32"/>
      <c r="X9" s="32"/>
    </row>
    <row r="10" spans="1:24" x14ac:dyDescent="0.2">
      <c r="A10" s="32"/>
      <c r="B10" s="63" t="s">
        <v>0</v>
      </c>
      <c r="C10" s="32"/>
      <c r="D10" s="32"/>
      <c r="E10" s="64"/>
      <c r="F10" s="65">
        <v>0.315</v>
      </c>
      <c r="G10" s="32"/>
      <c r="H10" s="31"/>
      <c r="I10" s="40">
        <v>4</v>
      </c>
      <c r="J10" s="41"/>
      <c r="K10" s="42"/>
      <c r="L10" s="42"/>
      <c r="M10" s="10">
        <f t="shared" si="0"/>
        <v>0</v>
      </c>
      <c r="N10" s="32"/>
      <c r="O10" s="8"/>
      <c r="P10" s="9"/>
      <c r="Q10" s="25"/>
      <c r="R10" s="199"/>
      <c r="S10" s="9"/>
      <c r="T10" s="9"/>
      <c r="U10" s="13">
        <f t="shared" si="1"/>
        <v>0</v>
      </c>
      <c r="V10" s="34"/>
      <c r="W10" s="32"/>
      <c r="X10" s="32"/>
    </row>
    <row r="11" spans="1:24" x14ac:dyDescent="0.2">
      <c r="A11" s="32"/>
      <c r="B11" s="32" t="s">
        <v>39</v>
      </c>
      <c r="C11" s="32"/>
      <c r="D11" s="32"/>
      <c r="E11" s="64"/>
      <c r="F11" s="65">
        <v>0.27500000000000002</v>
      </c>
      <c r="G11" s="32"/>
      <c r="H11" s="31"/>
      <c r="I11" s="40">
        <v>5</v>
      </c>
      <c r="J11" s="41"/>
      <c r="K11" s="42"/>
      <c r="L11" s="42"/>
      <c r="M11" s="10">
        <f t="shared" si="0"/>
        <v>0</v>
      </c>
      <c r="N11" s="32"/>
      <c r="O11" s="8"/>
      <c r="P11" s="9"/>
      <c r="Q11" s="25"/>
      <c r="R11" s="199"/>
      <c r="S11" s="9"/>
      <c r="T11" s="9"/>
      <c r="U11" s="13">
        <f t="shared" si="1"/>
        <v>0</v>
      </c>
      <c r="V11" s="34"/>
      <c r="W11" s="32"/>
      <c r="X11" s="32"/>
    </row>
    <row r="12" spans="1:24" x14ac:dyDescent="0.2">
      <c r="A12" s="32"/>
      <c r="B12" s="32"/>
      <c r="C12" s="32" t="s">
        <v>36</v>
      </c>
      <c r="D12" s="32"/>
      <c r="E12" s="65">
        <v>0.3</v>
      </c>
      <c r="F12" s="32"/>
      <c r="G12" s="32"/>
      <c r="H12" s="31"/>
      <c r="I12" s="40">
        <v>6</v>
      </c>
      <c r="J12" s="41"/>
      <c r="K12" s="42"/>
      <c r="L12" s="42"/>
      <c r="M12" s="10">
        <f t="shared" si="0"/>
        <v>0</v>
      </c>
      <c r="N12" s="32"/>
      <c r="O12" s="8"/>
      <c r="P12" s="9"/>
      <c r="Q12" s="25"/>
      <c r="R12" s="199"/>
      <c r="S12" s="9"/>
      <c r="T12" s="9"/>
      <c r="U12" s="13">
        <f t="shared" si="1"/>
        <v>0</v>
      </c>
      <c r="V12" s="34"/>
      <c r="W12" s="32"/>
      <c r="X12" s="32"/>
    </row>
    <row r="13" spans="1:24" x14ac:dyDescent="0.2">
      <c r="A13" s="32"/>
      <c r="B13" s="32"/>
      <c r="C13" s="32" t="s">
        <v>37</v>
      </c>
      <c r="D13" s="32"/>
      <c r="E13" s="65">
        <v>0.28000000000000003</v>
      </c>
      <c r="F13" s="32"/>
      <c r="G13" s="32"/>
      <c r="H13" s="31"/>
      <c r="I13" s="40">
        <v>7</v>
      </c>
      <c r="J13" s="41"/>
      <c r="K13" s="42"/>
      <c r="L13" s="42"/>
      <c r="M13" s="10">
        <f t="shared" si="0"/>
        <v>0</v>
      </c>
      <c r="N13" s="32"/>
      <c r="O13" s="8"/>
      <c r="P13" s="9"/>
      <c r="Q13" s="25"/>
      <c r="R13" s="199"/>
      <c r="S13" s="9"/>
      <c r="T13" s="9"/>
      <c r="U13" s="13">
        <f t="shared" si="1"/>
        <v>0</v>
      </c>
      <c r="V13" s="34"/>
      <c r="W13" s="32"/>
      <c r="X13" s="32"/>
    </row>
    <row r="14" spans="1:24" x14ac:dyDescent="0.2">
      <c r="A14" s="32"/>
      <c r="B14" s="32"/>
      <c r="C14" s="32" t="s">
        <v>38</v>
      </c>
      <c r="D14" s="32"/>
      <c r="E14" s="65">
        <v>0.185</v>
      </c>
      <c r="F14" s="32"/>
      <c r="G14" s="32"/>
      <c r="H14" s="31"/>
      <c r="I14" s="40">
        <v>8</v>
      </c>
      <c r="J14" s="41"/>
      <c r="K14" s="42"/>
      <c r="L14" s="42"/>
      <c r="M14" s="10">
        <f t="shared" si="0"/>
        <v>0</v>
      </c>
      <c r="N14" s="32"/>
      <c r="O14" s="8"/>
      <c r="P14" s="9"/>
      <c r="Q14" s="25"/>
      <c r="R14" s="199"/>
      <c r="S14" s="9"/>
      <c r="T14" s="9"/>
      <c r="U14" s="13">
        <f t="shared" si="1"/>
        <v>0</v>
      </c>
      <c r="V14" s="34"/>
      <c r="W14" s="32"/>
      <c r="X14" s="32"/>
    </row>
    <row r="15" spans="1:24" x14ac:dyDescent="0.2">
      <c r="A15" s="32"/>
      <c r="B15" s="21" t="s">
        <v>1</v>
      </c>
      <c r="C15" s="21"/>
      <c r="D15" s="21"/>
      <c r="E15" s="66"/>
      <c r="F15" s="67">
        <v>0.3</v>
      </c>
      <c r="G15" s="32"/>
      <c r="H15" s="31"/>
      <c r="I15" s="40">
        <v>9</v>
      </c>
      <c r="J15" s="41"/>
      <c r="K15" s="42"/>
      <c r="L15" s="42"/>
      <c r="M15" s="10">
        <f t="shared" si="0"/>
        <v>0</v>
      </c>
      <c r="N15" s="32"/>
      <c r="O15" s="8"/>
      <c r="P15" s="9"/>
      <c r="Q15" s="25"/>
      <c r="R15" s="199"/>
      <c r="S15" s="9"/>
      <c r="T15" s="9"/>
      <c r="U15" s="13">
        <f t="shared" si="1"/>
        <v>0</v>
      </c>
      <c r="V15" s="34"/>
      <c r="W15" s="32"/>
      <c r="X15" s="32"/>
    </row>
    <row r="16" spans="1:24" x14ac:dyDescent="0.2">
      <c r="A16" s="32"/>
      <c r="B16" s="32"/>
      <c r="C16" s="32"/>
      <c r="D16" s="32"/>
      <c r="E16" s="64"/>
      <c r="F16" s="32"/>
      <c r="G16" s="32"/>
      <c r="H16" s="31"/>
      <c r="I16" s="40">
        <v>10</v>
      </c>
      <c r="J16" s="41"/>
      <c r="K16" s="42"/>
      <c r="L16" s="42"/>
      <c r="M16" s="10">
        <f t="shared" si="0"/>
        <v>0</v>
      </c>
      <c r="N16" s="32"/>
      <c r="O16" s="8"/>
      <c r="P16" s="9"/>
      <c r="Q16" s="25"/>
      <c r="R16" s="199"/>
      <c r="S16" s="9"/>
      <c r="T16" s="9"/>
      <c r="U16" s="13">
        <f t="shared" si="1"/>
        <v>0</v>
      </c>
      <c r="V16" s="34"/>
      <c r="W16" s="32"/>
      <c r="X16" s="32"/>
    </row>
    <row r="17" spans="1:24" x14ac:dyDescent="0.2">
      <c r="A17" s="32"/>
      <c r="B17" s="32"/>
      <c r="C17" s="32"/>
      <c r="D17" s="32"/>
      <c r="E17" s="32"/>
      <c r="F17" s="32"/>
      <c r="G17" s="32"/>
      <c r="H17" s="31"/>
      <c r="I17" s="40">
        <v>11</v>
      </c>
      <c r="J17" s="41"/>
      <c r="K17" s="42"/>
      <c r="L17" s="42"/>
      <c r="M17" s="10">
        <f t="shared" si="0"/>
        <v>0</v>
      </c>
      <c r="N17" s="32"/>
      <c r="O17" s="8"/>
      <c r="P17" s="9"/>
      <c r="Q17" s="25"/>
      <c r="R17" s="199"/>
      <c r="S17" s="9"/>
      <c r="T17" s="9"/>
      <c r="U17" s="13">
        <f t="shared" si="1"/>
        <v>0</v>
      </c>
      <c r="V17" s="34"/>
      <c r="W17" s="32"/>
      <c r="X17" s="32"/>
    </row>
    <row r="18" spans="1:24" x14ac:dyDescent="0.2">
      <c r="A18" s="32"/>
      <c r="B18" s="32"/>
      <c r="C18" s="32"/>
      <c r="D18" s="32"/>
      <c r="E18" s="32"/>
      <c r="F18" s="32"/>
      <c r="G18" s="32"/>
      <c r="H18" s="31"/>
      <c r="I18" s="40">
        <v>12</v>
      </c>
      <c r="J18" s="41"/>
      <c r="K18" s="42"/>
      <c r="L18" s="42"/>
      <c r="M18" s="10">
        <f t="shared" si="0"/>
        <v>0</v>
      </c>
      <c r="N18" s="32"/>
      <c r="O18" s="8"/>
      <c r="P18" s="9"/>
      <c r="Q18" s="25"/>
      <c r="R18" s="199"/>
      <c r="S18" s="9"/>
      <c r="T18" s="9"/>
      <c r="U18" s="13">
        <f t="shared" si="1"/>
        <v>0</v>
      </c>
      <c r="V18" s="34"/>
      <c r="W18" s="32"/>
      <c r="X18" s="32"/>
    </row>
    <row r="19" spans="1:24" x14ac:dyDescent="0.2">
      <c r="A19" s="32"/>
      <c r="B19" s="32"/>
      <c r="C19" s="32"/>
      <c r="D19" s="32"/>
      <c r="E19" s="32"/>
      <c r="F19" s="32"/>
      <c r="G19" s="32"/>
      <c r="H19" s="31"/>
      <c r="I19" s="40">
        <v>13</v>
      </c>
      <c r="J19" s="41"/>
      <c r="K19" s="42"/>
      <c r="L19" s="42"/>
      <c r="M19" s="10">
        <f t="shared" si="0"/>
        <v>0</v>
      </c>
      <c r="N19" s="32"/>
      <c r="O19" s="8"/>
      <c r="P19" s="9"/>
      <c r="Q19" s="25"/>
      <c r="R19" s="199"/>
      <c r="S19" s="9"/>
      <c r="T19" s="9"/>
      <c r="U19" s="13">
        <f t="shared" si="1"/>
        <v>0</v>
      </c>
      <c r="V19" s="34"/>
      <c r="W19" s="32"/>
      <c r="X19" s="32"/>
    </row>
    <row r="20" spans="1:24" x14ac:dyDescent="0.2">
      <c r="A20" s="32"/>
      <c r="B20" s="32"/>
      <c r="C20" s="32"/>
      <c r="D20" s="32"/>
      <c r="E20" s="32"/>
      <c r="F20" s="32"/>
      <c r="G20" s="32"/>
      <c r="H20" s="31"/>
      <c r="I20" s="40">
        <v>14</v>
      </c>
      <c r="J20" s="41"/>
      <c r="K20" s="42"/>
      <c r="L20" s="42"/>
      <c r="M20" s="10">
        <f t="shared" si="0"/>
        <v>0</v>
      </c>
      <c r="N20" s="32"/>
      <c r="O20" s="8"/>
      <c r="P20" s="9"/>
      <c r="Q20" s="25"/>
      <c r="R20" s="199"/>
      <c r="S20" s="9"/>
      <c r="T20" s="9"/>
      <c r="U20" s="13">
        <f t="shared" si="1"/>
        <v>0</v>
      </c>
      <c r="V20" s="34"/>
      <c r="W20" s="32"/>
      <c r="X20" s="32"/>
    </row>
    <row r="21" spans="1:24" x14ac:dyDescent="0.2">
      <c r="A21" s="32"/>
      <c r="B21" s="32"/>
      <c r="C21" s="32"/>
      <c r="D21" s="32"/>
      <c r="E21" s="32"/>
      <c r="F21" s="32"/>
      <c r="G21" s="32"/>
      <c r="H21" s="31"/>
      <c r="I21" s="40">
        <v>15</v>
      </c>
      <c r="J21" s="41"/>
      <c r="K21" s="42"/>
      <c r="L21" s="42"/>
      <c r="M21" s="10">
        <f t="shared" si="0"/>
        <v>0</v>
      </c>
      <c r="N21" s="32"/>
      <c r="O21" s="8"/>
      <c r="P21" s="9"/>
      <c r="Q21" s="25"/>
      <c r="R21" s="199"/>
      <c r="S21" s="9"/>
      <c r="T21" s="9"/>
      <c r="U21" s="13">
        <f t="shared" si="1"/>
        <v>0</v>
      </c>
      <c r="V21" s="34"/>
      <c r="W21" s="32"/>
      <c r="X21" s="32"/>
    </row>
    <row r="22" spans="1:24" x14ac:dyDescent="0.2">
      <c r="A22" s="32"/>
      <c r="B22" s="32"/>
      <c r="C22" s="32"/>
      <c r="D22" s="32"/>
      <c r="E22" s="32"/>
      <c r="F22" s="32"/>
      <c r="G22" s="32"/>
      <c r="H22" s="31"/>
      <c r="I22" s="40">
        <v>16</v>
      </c>
      <c r="J22" s="41"/>
      <c r="K22" s="42"/>
      <c r="L22" s="42"/>
      <c r="M22" s="10">
        <f t="shared" si="0"/>
        <v>0</v>
      </c>
      <c r="N22" s="32"/>
      <c r="O22" s="8"/>
      <c r="P22" s="9"/>
      <c r="Q22" s="25"/>
      <c r="R22" s="199"/>
      <c r="S22" s="9"/>
      <c r="T22" s="9"/>
      <c r="U22" s="13">
        <f t="shared" si="1"/>
        <v>0</v>
      </c>
      <c r="V22" s="34"/>
      <c r="W22" s="32"/>
      <c r="X22" s="32"/>
    </row>
    <row r="23" spans="1:24" x14ac:dyDescent="0.2">
      <c r="A23" s="32"/>
      <c r="B23" s="32"/>
      <c r="C23" s="32"/>
      <c r="D23" s="32"/>
      <c r="E23" s="32"/>
      <c r="F23" s="32"/>
      <c r="G23" s="32"/>
      <c r="H23" s="31"/>
      <c r="I23" s="40">
        <v>17</v>
      </c>
      <c r="J23" s="41"/>
      <c r="K23" s="42"/>
      <c r="L23" s="42"/>
      <c r="M23" s="10">
        <f t="shared" si="0"/>
        <v>0</v>
      </c>
      <c r="N23" s="32"/>
      <c r="O23" s="8"/>
      <c r="P23" s="9"/>
      <c r="Q23" s="25"/>
      <c r="R23" s="199"/>
      <c r="S23" s="9"/>
      <c r="T23" s="9"/>
      <c r="U23" s="13">
        <f t="shared" si="1"/>
        <v>0</v>
      </c>
      <c r="V23" s="34"/>
      <c r="W23" s="32"/>
      <c r="X23" s="32"/>
    </row>
    <row r="24" spans="1:24" x14ac:dyDescent="0.2">
      <c r="A24" s="32"/>
      <c r="B24" s="32"/>
      <c r="C24" s="32"/>
      <c r="D24" s="32"/>
      <c r="E24" s="32"/>
      <c r="F24" s="32"/>
      <c r="G24" s="32"/>
      <c r="H24" s="31"/>
      <c r="I24" s="40">
        <v>18</v>
      </c>
      <c r="J24" s="41"/>
      <c r="K24" s="42"/>
      <c r="L24" s="42"/>
      <c r="M24" s="10">
        <f t="shared" si="0"/>
        <v>0</v>
      </c>
      <c r="N24" s="32"/>
      <c r="O24" s="8"/>
      <c r="P24" s="9"/>
      <c r="Q24" s="25"/>
      <c r="R24" s="199"/>
      <c r="S24" s="9"/>
      <c r="T24" s="9"/>
      <c r="U24" s="13">
        <f t="shared" si="1"/>
        <v>0</v>
      </c>
      <c r="V24" s="34"/>
      <c r="W24" s="32"/>
      <c r="X24" s="32"/>
    </row>
    <row r="25" spans="1:24" x14ac:dyDescent="0.2">
      <c r="A25" s="32"/>
      <c r="B25" s="32"/>
      <c r="C25" s="32"/>
      <c r="D25" s="32"/>
      <c r="E25" s="32"/>
      <c r="F25" s="32"/>
      <c r="G25" s="32"/>
      <c r="H25" s="31"/>
      <c r="I25" s="40">
        <v>19</v>
      </c>
      <c r="J25" s="41"/>
      <c r="K25" s="42"/>
      <c r="L25" s="42"/>
      <c r="M25" s="10">
        <f t="shared" si="0"/>
        <v>0</v>
      </c>
      <c r="N25" s="32"/>
      <c r="O25" s="8"/>
      <c r="P25" s="9"/>
      <c r="Q25" s="25"/>
      <c r="R25" s="199"/>
      <c r="S25" s="9"/>
      <c r="T25" s="9"/>
      <c r="U25" s="13">
        <f t="shared" si="1"/>
        <v>0</v>
      </c>
      <c r="V25" s="34"/>
      <c r="W25" s="32"/>
      <c r="X25" s="32"/>
    </row>
    <row r="26" spans="1:24" ht="16" thickBot="1" x14ac:dyDescent="0.25">
      <c r="A26" s="32"/>
      <c r="B26" s="32"/>
      <c r="C26" s="32"/>
      <c r="D26" s="32"/>
      <c r="E26" s="32"/>
      <c r="F26" s="32"/>
      <c r="G26" s="32"/>
      <c r="H26" s="31"/>
      <c r="I26" s="43">
        <v>20</v>
      </c>
      <c r="J26" s="41"/>
      <c r="K26" s="42"/>
      <c r="L26" s="42"/>
      <c r="M26" s="11">
        <f t="shared" si="0"/>
        <v>0</v>
      </c>
      <c r="N26" s="32"/>
      <c r="O26" s="8"/>
      <c r="P26" s="9"/>
      <c r="Q26" s="25"/>
      <c r="R26" s="199"/>
      <c r="S26" s="9"/>
      <c r="T26" s="9"/>
      <c r="U26" s="14">
        <f t="shared" si="1"/>
        <v>0</v>
      </c>
      <c r="V26" s="34"/>
      <c r="W26" s="32"/>
      <c r="X26" s="32"/>
    </row>
    <row r="27" spans="1:24" x14ac:dyDescent="0.2">
      <c r="A27" s="32"/>
      <c r="B27" s="32"/>
      <c r="C27" s="32"/>
      <c r="D27" s="32"/>
      <c r="E27" s="32"/>
      <c r="F27" s="32"/>
      <c r="G27" s="32"/>
      <c r="H27" s="31"/>
      <c r="I27" s="21" t="s">
        <v>21</v>
      </c>
      <c r="J27" s="32"/>
      <c r="K27" s="22"/>
      <c r="L27" s="22"/>
      <c r="M27" s="15">
        <f>SUM(M7:M26)</f>
        <v>24.855</v>
      </c>
      <c r="N27" s="32"/>
      <c r="O27" s="32"/>
      <c r="P27" s="22"/>
      <c r="Q27" s="22"/>
      <c r="R27" s="22"/>
      <c r="S27" s="22"/>
      <c r="T27" s="22"/>
      <c r="U27" s="23"/>
      <c r="V27" s="34"/>
      <c r="W27" s="32"/>
      <c r="X27" s="32"/>
    </row>
    <row r="28" spans="1:24" x14ac:dyDescent="0.2">
      <c r="A28" s="32"/>
      <c r="B28" s="32"/>
      <c r="C28" s="32"/>
      <c r="D28" s="32"/>
      <c r="E28" s="32"/>
      <c r="F28" s="32"/>
      <c r="G28" s="32"/>
      <c r="H28" s="31"/>
      <c r="I28" s="32"/>
      <c r="J28" s="32"/>
      <c r="K28" s="22"/>
      <c r="L28" s="22"/>
      <c r="M28" s="174"/>
      <c r="N28" s="32"/>
      <c r="O28" s="21" t="s">
        <v>72</v>
      </c>
      <c r="P28" s="22"/>
      <c r="Q28" s="22"/>
      <c r="R28" s="22"/>
      <c r="S28" s="22"/>
      <c r="T28" s="22"/>
      <c r="U28" s="23"/>
      <c r="V28" s="34"/>
      <c r="W28" s="32"/>
      <c r="X28" s="32"/>
    </row>
    <row r="29" spans="1:24" x14ac:dyDescent="0.2">
      <c r="A29" s="32"/>
      <c r="B29" s="32"/>
      <c r="C29" s="32"/>
      <c r="D29" s="32"/>
      <c r="E29" s="32"/>
      <c r="F29" s="32"/>
      <c r="G29" s="32"/>
      <c r="H29" s="31"/>
      <c r="I29" s="32"/>
      <c r="J29" s="32" t="s">
        <v>22</v>
      </c>
      <c r="K29" s="22" t="s">
        <v>296</v>
      </c>
      <c r="L29" s="44">
        <v>0.3</v>
      </c>
      <c r="M29" s="22"/>
      <c r="N29" s="32"/>
      <c r="O29" s="371"/>
      <c r="P29" s="372"/>
      <c r="Q29" s="372"/>
      <c r="R29" s="372"/>
      <c r="S29" s="372"/>
      <c r="T29" s="372"/>
      <c r="U29" s="373"/>
      <c r="V29" s="34"/>
      <c r="W29" s="32"/>
      <c r="X29" s="32"/>
    </row>
    <row r="30" spans="1:24" ht="16" thickBot="1" x14ac:dyDescent="0.25">
      <c r="A30" s="32"/>
      <c r="B30" s="32"/>
      <c r="C30" s="32"/>
      <c r="D30" s="32"/>
      <c r="E30" s="32"/>
      <c r="F30" s="32"/>
      <c r="G30" s="32"/>
      <c r="H30" s="31"/>
      <c r="I30" s="32"/>
      <c r="J30" s="32" t="s">
        <v>24</v>
      </c>
      <c r="K30" s="22" t="s">
        <v>296</v>
      </c>
      <c r="L30" s="45">
        <v>0.01</v>
      </c>
      <c r="M30" s="22"/>
      <c r="N30" s="32"/>
      <c r="O30" s="374"/>
      <c r="P30" s="346"/>
      <c r="Q30" s="346"/>
      <c r="R30" s="346"/>
      <c r="S30" s="346"/>
      <c r="T30" s="346"/>
      <c r="U30" s="375"/>
      <c r="V30" s="34"/>
      <c r="W30" s="32"/>
      <c r="X30" s="32"/>
    </row>
    <row r="31" spans="1:24" x14ac:dyDescent="0.2">
      <c r="A31" s="32"/>
      <c r="B31" s="32"/>
      <c r="C31" s="32"/>
      <c r="D31" s="32"/>
      <c r="E31" s="32"/>
      <c r="F31" s="32"/>
      <c r="G31" s="32"/>
      <c r="H31" s="31"/>
      <c r="I31" s="32"/>
      <c r="J31" s="32" t="s">
        <v>25</v>
      </c>
      <c r="K31" s="22"/>
      <c r="L31" s="16">
        <f>L29-L30</f>
        <v>0.28999999999999998</v>
      </c>
      <c r="M31" s="22"/>
      <c r="N31" s="32"/>
      <c r="O31" s="374"/>
      <c r="P31" s="346"/>
      <c r="Q31" s="346"/>
      <c r="R31" s="346"/>
      <c r="S31" s="346"/>
      <c r="T31" s="346"/>
      <c r="U31" s="375"/>
      <c r="V31" s="34"/>
      <c r="W31" s="32"/>
      <c r="X31" s="32"/>
    </row>
    <row r="32" spans="1:24" ht="15" customHeight="1" x14ac:dyDescent="0.2">
      <c r="A32" s="32"/>
      <c r="B32" s="32"/>
      <c r="C32" s="32"/>
      <c r="D32" s="32"/>
      <c r="E32" s="32"/>
      <c r="F32" s="32"/>
      <c r="G32" s="32"/>
      <c r="H32" s="31"/>
      <c r="I32" s="32"/>
      <c r="J32" s="32"/>
      <c r="K32" s="22"/>
      <c r="L32" s="22"/>
      <c r="M32" s="22"/>
      <c r="N32" s="32"/>
      <c r="O32" s="376"/>
      <c r="P32" s="377"/>
      <c r="Q32" s="377"/>
      <c r="R32" s="377"/>
      <c r="S32" s="377"/>
      <c r="T32" s="377"/>
      <c r="U32" s="378"/>
      <c r="V32" s="34"/>
      <c r="W32" s="32"/>
      <c r="X32" s="32"/>
    </row>
    <row r="33" spans="1:24" ht="17" thickBot="1" x14ac:dyDescent="0.25">
      <c r="A33" s="32"/>
      <c r="B33" s="32"/>
      <c r="C33" s="32"/>
      <c r="D33" s="32"/>
      <c r="E33" s="32"/>
      <c r="F33" s="32"/>
      <c r="G33" s="32"/>
      <c r="H33" s="31"/>
      <c r="I33" s="46" t="s">
        <v>23</v>
      </c>
      <c r="J33" s="46"/>
      <c r="K33" s="47"/>
      <c r="L33" s="47"/>
      <c r="M33" s="17">
        <f>IF(OR(OR(L29&gt;1,L30&gt;1,L29&lt;0,L30&lt;0),AND(L30&gt;=L29,N(L29)+N(L30)&gt;0)),"Check inputs",IFERROR(M27/L31,0))</f>
        <v>85.706896551724142</v>
      </c>
      <c r="N33" s="32"/>
      <c r="O33" s="193" t="s">
        <v>107</v>
      </c>
      <c r="P33" s="194"/>
      <c r="Q33" s="195">
        <v>85.75</v>
      </c>
      <c r="R33" s="22"/>
      <c r="S33" s="22"/>
      <c r="T33" s="22"/>
      <c r="U33" s="23"/>
      <c r="V33" s="34"/>
      <c r="W33" s="32"/>
      <c r="X33" s="32"/>
    </row>
    <row r="34" spans="1:24" ht="16" thickBot="1" x14ac:dyDescent="0.25">
      <c r="A34" s="32"/>
      <c r="B34" s="32"/>
      <c r="C34" s="32"/>
      <c r="D34" s="32"/>
      <c r="E34" s="32"/>
      <c r="F34" s="32"/>
      <c r="G34" s="32"/>
      <c r="H34" s="48"/>
      <c r="I34" s="192"/>
      <c r="J34" s="49"/>
      <c r="K34" s="50"/>
      <c r="L34" s="50"/>
      <c r="M34" s="50"/>
      <c r="N34" s="49"/>
      <c r="O34" s="192" t="s">
        <v>297</v>
      </c>
      <c r="P34" s="61"/>
      <c r="Q34" s="61"/>
      <c r="R34" s="61"/>
      <c r="S34" s="50"/>
      <c r="T34" s="50"/>
      <c r="U34" s="51"/>
      <c r="V34" s="52"/>
      <c r="W34" s="32"/>
      <c r="X34" s="32"/>
    </row>
    <row r="35" spans="1:24" ht="16" thickBot="1" x14ac:dyDescent="0.25">
      <c r="A35" s="32"/>
      <c r="B35" s="32"/>
      <c r="C35" s="32"/>
      <c r="D35" s="32"/>
      <c r="E35" s="32"/>
      <c r="F35" s="32"/>
      <c r="G35" s="32"/>
      <c r="H35" s="32"/>
      <c r="I35" s="411" t="str">
        <f>IF(OR(L29&gt;1,L30&gt;1,L29&lt;0,L30&lt;0),"Check inputs: target cost and waste must be percentages between 0% and 100% (for example 30% or 0.3).",IF(AND(L30&gt;=L29,N(L29)+N(L30)&gt;0),"Check inputs: waste must be lower than target cost %.",""))</f>
        <v/>
      </c>
      <c r="J35" s="32"/>
      <c r="K35" s="32"/>
      <c r="L35" s="32"/>
      <c r="M35" s="32"/>
      <c r="N35" s="32"/>
      <c r="O35" s="32"/>
      <c r="P35" s="32"/>
      <c r="Q35" s="32"/>
      <c r="R35" s="32"/>
      <c r="S35" s="32"/>
      <c r="T35" s="32"/>
      <c r="U35" s="32"/>
      <c r="V35" s="32"/>
      <c r="W35" s="32"/>
      <c r="X35" s="32"/>
    </row>
    <row r="36" spans="1:24" x14ac:dyDescent="0.2">
      <c r="A36" s="32"/>
      <c r="B36" s="32"/>
      <c r="C36" s="32"/>
      <c r="D36" s="32"/>
      <c r="E36" s="32"/>
      <c r="F36" s="32"/>
      <c r="G36" s="32"/>
      <c r="H36" s="27"/>
      <c r="I36" s="59"/>
      <c r="J36" s="28"/>
      <c r="K36" s="29"/>
      <c r="L36" s="29"/>
      <c r="M36" s="29"/>
      <c r="N36" s="28"/>
      <c r="O36" s="28"/>
      <c r="P36" s="29"/>
      <c r="Q36" s="29"/>
      <c r="R36" s="29"/>
      <c r="S36" s="29"/>
      <c r="T36" s="29"/>
      <c r="U36" s="53"/>
      <c r="V36" s="30"/>
      <c r="W36" s="32"/>
      <c r="X36" s="32"/>
    </row>
    <row r="37" spans="1:24" x14ac:dyDescent="0.2">
      <c r="A37" s="32"/>
      <c r="B37" s="32"/>
      <c r="C37" s="32"/>
      <c r="D37" s="32"/>
      <c r="E37" s="32"/>
      <c r="F37" s="32"/>
      <c r="G37" s="32"/>
      <c r="H37" s="31"/>
      <c r="I37" s="21" t="s">
        <v>348</v>
      </c>
      <c r="J37" s="32"/>
      <c r="K37" s="22"/>
      <c r="L37" s="22"/>
      <c r="M37" s="22"/>
      <c r="N37" s="32"/>
      <c r="O37" s="32"/>
      <c r="P37" s="22"/>
      <c r="Q37" s="22"/>
      <c r="R37" s="22"/>
      <c r="S37" s="22"/>
      <c r="T37" s="22"/>
      <c r="U37" s="23"/>
      <c r="V37" s="34"/>
      <c r="W37" s="32"/>
      <c r="X37" s="32"/>
    </row>
    <row r="38" spans="1:24" x14ac:dyDescent="0.2">
      <c r="A38" s="32"/>
      <c r="B38" s="32"/>
      <c r="C38" s="32"/>
      <c r="D38" s="32"/>
      <c r="E38" s="32"/>
      <c r="F38" s="32"/>
      <c r="G38" s="32"/>
      <c r="H38" s="31"/>
      <c r="I38" s="371"/>
      <c r="J38" s="372"/>
      <c r="K38" s="372"/>
      <c r="L38" s="372"/>
      <c r="M38" s="372"/>
      <c r="N38" s="372"/>
      <c r="O38" s="372"/>
      <c r="P38" s="372"/>
      <c r="Q38" s="372"/>
      <c r="R38" s="372"/>
      <c r="S38" s="372"/>
      <c r="T38" s="372"/>
      <c r="U38" s="373"/>
      <c r="V38" s="34"/>
      <c r="W38" s="32"/>
      <c r="X38" s="32"/>
    </row>
    <row r="39" spans="1:24" x14ac:dyDescent="0.2">
      <c r="A39" s="32"/>
      <c r="B39" s="32"/>
      <c r="C39" s="32"/>
      <c r="D39" s="32"/>
      <c r="E39" s="32"/>
      <c r="F39" s="32"/>
      <c r="G39" s="32"/>
      <c r="H39" s="31"/>
      <c r="I39" s="374"/>
      <c r="J39" s="346"/>
      <c r="K39" s="346"/>
      <c r="L39" s="346"/>
      <c r="M39" s="346"/>
      <c r="N39" s="346"/>
      <c r="O39" s="346"/>
      <c r="P39" s="346"/>
      <c r="Q39" s="346"/>
      <c r="R39" s="346"/>
      <c r="S39" s="346"/>
      <c r="T39" s="346"/>
      <c r="U39" s="375"/>
      <c r="V39" s="34"/>
      <c r="W39" s="32"/>
      <c r="X39" s="32"/>
    </row>
    <row r="40" spans="1:24" x14ac:dyDescent="0.2">
      <c r="A40" s="32"/>
      <c r="B40" s="32"/>
      <c r="C40" s="32"/>
      <c r="D40" s="32"/>
      <c r="E40" s="32"/>
      <c r="F40" s="32"/>
      <c r="G40" s="32"/>
      <c r="H40" s="31"/>
      <c r="I40" s="374"/>
      <c r="J40" s="346"/>
      <c r="K40" s="346"/>
      <c r="L40" s="346"/>
      <c r="M40" s="346"/>
      <c r="N40" s="346"/>
      <c r="O40" s="346"/>
      <c r="P40" s="346"/>
      <c r="Q40" s="346"/>
      <c r="R40" s="346"/>
      <c r="S40" s="346"/>
      <c r="T40" s="346"/>
      <c r="U40" s="375"/>
      <c r="V40" s="34"/>
      <c r="W40" s="32"/>
      <c r="X40" s="32"/>
    </row>
    <row r="41" spans="1:24" x14ac:dyDescent="0.2">
      <c r="A41" s="32"/>
      <c r="B41" s="32"/>
      <c r="C41" s="32"/>
      <c r="D41" s="32"/>
      <c r="E41" s="32"/>
      <c r="F41" s="32"/>
      <c r="G41" s="32"/>
      <c r="H41" s="31"/>
      <c r="I41" s="374"/>
      <c r="J41" s="346"/>
      <c r="K41" s="346"/>
      <c r="L41" s="346"/>
      <c r="M41" s="346"/>
      <c r="N41" s="346"/>
      <c r="O41" s="346"/>
      <c r="P41" s="346"/>
      <c r="Q41" s="346"/>
      <c r="R41" s="346"/>
      <c r="S41" s="346"/>
      <c r="T41" s="346"/>
      <c r="U41" s="375"/>
      <c r="V41" s="34"/>
      <c r="W41" s="32"/>
      <c r="X41" s="32"/>
    </row>
    <row r="42" spans="1:24" x14ac:dyDescent="0.2">
      <c r="A42" s="32"/>
      <c r="B42" s="32"/>
      <c r="C42" s="32"/>
      <c r="D42" s="32"/>
      <c r="E42" s="32"/>
      <c r="F42" s="32"/>
      <c r="G42" s="32"/>
      <c r="H42" s="31"/>
      <c r="I42" s="374"/>
      <c r="J42" s="346"/>
      <c r="K42" s="346"/>
      <c r="L42" s="346"/>
      <c r="M42" s="346"/>
      <c r="N42" s="346"/>
      <c r="O42" s="346"/>
      <c r="P42" s="346"/>
      <c r="Q42" s="346"/>
      <c r="R42" s="346"/>
      <c r="S42" s="346"/>
      <c r="T42" s="346"/>
      <c r="U42" s="375"/>
      <c r="V42" s="34"/>
      <c r="W42" s="32"/>
      <c r="X42" s="32"/>
    </row>
    <row r="43" spans="1:24" x14ac:dyDescent="0.2">
      <c r="A43" s="32"/>
      <c r="B43" s="32"/>
      <c r="C43" s="32"/>
      <c r="D43" s="32"/>
      <c r="E43" s="32"/>
      <c r="F43" s="32"/>
      <c r="G43" s="32"/>
      <c r="H43" s="31"/>
      <c r="I43" s="374"/>
      <c r="J43" s="346"/>
      <c r="K43" s="346"/>
      <c r="L43" s="346"/>
      <c r="M43" s="346"/>
      <c r="N43" s="346"/>
      <c r="O43" s="346"/>
      <c r="P43" s="346"/>
      <c r="Q43" s="346"/>
      <c r="R43" s="346"/>
      <c r="S43" s="346"/>
      <c r="T43" s="346"/>
      <c r="U43" s="375"/>
      <c r="V43" s="34"/>
      <c r="W43" s="32"/>
      <c r="X43" s="32"/>
    </row>
    <row r="44" spans="1:24" x14ac:dyDescent="0.2">
      <c r="A44" s="32"/>
      <c r="B44" s="32"/>
      <c r="C44" s="32"/>
      <c r="D44" s="32"/>
      <c r="E44" s="32"/>
      <c r="F44" s="32"/>
      <c r="G44" s="32"/>
      <c r="H44" s="31"/>
      <c r="I44" s="374"/>
      <c r="J44" s="346"/>
      <c r="K44" s="346"/>
      <c r="L44" s="346"/>
      <c r="M44" s="346"/>
      <c r="N44" s="346"/>
      <c r="O44" s="346"/>
      <c r="P44" s="346"/>
      <c r="Q44" s="346"/>
      <c r="R44" s="346"/>
      <c r="S44" s="346"/>
      <c r="T44" s="346"/>
      <c r="U44" s="375"/>
      <c r="V44" s="34"/>
      <c r="W44" s="32"/>
      <c r="X44" s="32"/>
    </row>
    <row r="45" spans="1:24" x14ac:dyDescent="0.2">
      <c r="A45" s="32"/>
      <c r="B45" s="32"/>
      <c r="C45" s="32"/>
      <c r="D45" s="32"/>
      <c r="E45" s="32"/>
      <c r="F45" s="32"/>
      <c r="G45" s="32"/>
      <c r="H45" s="31"/>
      <c r="I45" s="374"/>
      <c r="J45" s="346"/>
      <c r="K45" s="346"/>
      <c r="L45" s="346"/>
      <c r="M45" s="346"/>
      <c r="N45" s="346"/>
      <c r="O45" s="346"/>
      <c r="P45" s="346"/>
      <c r="Q45" s="346"/>
      <c r="R45" s="346"/>
      <c r="S45" s="346"/>
      <c r="T45" s="346"/>
      <c r="U45" s="375"/>
      <c r="V45" s="34"/>
      <c r="W45" s="32"/>
      <c r="X45" s="32"/>
    </row>
    <row r="46" spans="1:24" x14ac:dyDescent="0.2">
      <c r="A46" s="32"/>
      <c r="B46" s="32"/>
      <c r="C46" s="32"/>
      <c r="D46" s="32"/>
      <c r="E46" s="32"/>
      <c r="F46" s="32"/>
      <c r="G46" s="32"/>
      <c r="H46" s="31"/>
      <c r="I46" s="374"/>
      <c r="J46" s="346"/>
      <c r="K46" s="346"/>
      <c r="L46" s="346"/>
      <c r="M46" s="346"/>
      <c r="N46" s="346"/>
      <c r="O46" s="346"/>
      <c r="P46" s="346"/>
      <c r="Q46" s="346"/>
      <c r="R46" s="346"/>
      <c r="S46" s="346"/>
      <c r="T46" s="346"/>
      <c r="U46" s="375"/>
      <c r="V46" s="34"/>
      <c r="W46" s="32"/>
      <c r="X46" s="32"/>
    </row>
    <row r="47" spans="1:24" x14ac:dyDescent="0.2">
      <c r="A47" s="32"/>
      <c r="B47" s="32"/>
      <c r="C47" s="32"/>
      <c r="D47" s="32"/>
      <c r="E47" s="32"/>
      <c r="F47" s="32"/>
      <c r="G47" s="32"/>
      <c r="H47" s="31"/>
      <c r="I47" s="374"/>
      <c r="J47" s="346"/>
      <c r="K47" s="346"/>
      <c r="L47" s="346"/>
      <c r="M47" s="346"/>
      <c r="N47" s="346"/>
      <c r="O47" s="346"/>
      <c r="P47" s="346"/>
      <c r="Q47" s="346"/>
      <c r="R47" s="346"/>
      <c r="S47" s="346"/>
      <c r="T47" s="346"/>
      <c r="U47" s="375"/>
      <c r="V47" s="34"/>
      <c r="W47" s="32"/>
      <c r="X47" s="32"/>
    </row>
    <row r="48" spans="1:24" x14ac:dyDescent="0.2">
      <c r="A48" s="32"/>
      <c r="B48" s="32"/>
      <c r="C48" s="32"/>
      <c r="D48" s="32"/>
      <c r="E48" s="32"/>
      <c r="F48" s="32"/>
      <c r="G48" s="32"/>
      <c r="H48" s="31"/>
      <c r="I48" s="374"/>
      <c r="J48" s="346"/>
      <c r="K48" s="346"/>
      <c r="L48" s="346"/>
      <c r="M48" s="346"/>
      <c r="N48" s="346"/>
      <c r="O48" s="346"/>
      <c r="P48" s="346"/>
      <c r="Q48" s="346"/>
      <c r="R48" s="346"/>
      <c r="S48" s="346"/>
      <c r="T48" s="346"/>
      <c r="U48" s="375"/>
      <c r="V48" s="34"/>
      <c r="W48" s="32"/>
      <c r="X48" s="32"/>
    </row>
    <row r="49" spans="1:24" x14ac:dyDescent="0.2">
      <c r="A49" s="32"/>
      <c r="B49" s="32"/>
      <c r="C49" s="32"/>
      <c r="D49" s="32"/>
      <c r="E49" s="32"/>
      <c r="F49" s="32"/>
      <c r="G49" s="32"/>
      <c r="H49" s="31"/>
      <c r="I49" s="374"/>
      <c r="J49" s="346"/>
      <c r="K49" s="346"/>
      <c r="L49" s="346"/>
      <c r="M49" s="346"/>
      <c r="N49" s="346"/>
      <c r="O49" s="346"/>
      <c r="P49" s="346"/>
      <c r="Q49" s="346"/>
      <c r="R49" s="346"/>
      <c r="S49" s="346"/>
      <c r="T49" s="346"/>
      <c r="U49" s="375"/>
      <c r="V49" s="34"/>
      <c r="W49" s="32"/>
      <c r="X49" s="32"/>
    </row>
    <row r="50" spans="1:24" x14ac:dyDescent="0.2">
      <c r="A50" s="32"/>
      <c r="B50" s="32"/>
      <c r="C50" s="32"/>
      <c r="D50" s="32"/>
      <c r="E50" s="32"/>
      <c r="F50" s="32"/>
      <c r="G50" s="32"/>
      <c r="H50" s="31"/>
      <c r="I50" s="374"/>
      <c r="J50" s="346"/>
      <c r="K50" s="346"/>
      <c r="L50" s="346"/>
      <c r="M50" s="346"/>
      <c r="N50" s="346"/>
      <c r="O50" s="346"/>
      <c r="P50" s="346"/>
      <c r="Q50" s="346"/>
      <c r="R50" s="346"/>
      <c r="S50" s="346"/>
      <c r="T50" s="346"/>
      <c r="U50" s="375"/>
      <c r="V50" s="34"/>
      <c r="W50" s="32"/>
      <c r="X50" s="32"/>
    </row>
    <row r="51" spans="1:24" x14ac:dyDescent="0.2">
      <c r="A51" s="32"/>
      <c r="B51" s="32"/>
      <c r="C51" s="32"/>
      <c r="D51" s="32"/>
      <c r="E51" s="32"/>
      <c r="F51" s="32"/>
      <c r="G51" s="32"/>
      <c r="H51" s="31"/>
      <c r="I51" s="374"/>
      <c r="J51" s="346"/>
      <c r="K51" s="346"/>
      <c r="L51" s="346"/>
      <c r="M51" s="346"/>
      <c r="N51" s="346"/>
      <c r="O51" s="346"/>
      <c r="P51" s="346"/>
      <c r="Q51" s="346"/>
      <c r="R51" s="346"/>
      <c r="S51" s="346"/>
      <c r="T51" s="346"/>
      <c r="U51" s="375"/>
      <c r="V51" s="34"/>
      <c r="W51" s="32"/>
      <c r="X51" s="32"/>
    </row>
    <row r="52" spans="1:24" x14ac:dyDescent="0.2">
      <c r="A52" s="32"/>
      <c r="B52" s="32"/>
      <c r="C52" s="32"/>
      <c r="D52" s="32"/>
      <c r="E52" s="32"/>
      <c r="F52" s="32"/>
      <c r="G52" s="32"/>
      <c r="H52" s="31"/>
      <c r="I52" s="374"/>
      <c r="J52" s="346"/>
      <c r="K52" s="346"/>
      <c r="L52" s="346"/>
      <c r="M52" s="346"/>
      <c r="N52" s="346"/>
      <c r="O52" s="346"/>
      <c r="P52" s="346"/>
      <c r="Q52" s="346"/>
      <c r="R52" s="346"/>
      <c r="S52" s="346"/>
      <c r="T52" s="346"/>
      <c r="U52" s="375"/>
      <c r="V52" s="34"/>
      <c r="W52" s="32"/>
      <c r="X52" s="32"/>
    </row>
    <row r="53" spans="1:24" x14ac:dyDescent="0.2">
      <c r="A53" s="32"/>
      <c r="B53" s="32"/>
      <c r="C53" s="32"/>
      <c r="D53" s="32"/>
      <c r="E53" s="32"/>
      <c r="F53" s="32"/>
      <c r="G53" s="32"/>
      <c r="H53" s="31"/>
      <c r="I53" s="374"/>
      <c r="J53" s="346"/>
      <c r="K53" s="346"/>
      <c r="L53" s="346"/>
      <c r="M53" s="346"/>
      <c r="N53" s="346"/>
      <c r="O53" s="346"/>
      <c r="P53" s="346"/>
      <c r="Q53" s="346"/>
      <c r="R53" s="346"/>
      <c r="S53" s="346"/>
      <c r="T53" s="346"/>
      <c r="U53" s="375"/>
      <c r="V53" s="34"/>
      <c r="W53" s="32"/>
      <c r="X53" s="32"/>
    </row>
    <row r="54" spans="1:24" x14ac:dyDescent="0.2">
      <c r="A54" s="32"/>
      <c r="B54" s="32"/>
      <c r="C54" s="32"/>
      <c r="D54" s="32"/>
      <c r="E54" s="32"/>
      <c r="F54" s="32"/>
      <c r="G54" s="32"/>
      <c r="H54" s="31"/>
      <c r="I54" s="374"/>
      <c r="J54" s="346"/>
      <c r="K54" s="346"/>
      <c r="L54" s="346"/>
      <c r="M54" s="346"/>
      <c r="N54" s="346"/>
      <c r="O54" s="346"/>
      <c r="P54" s="346"/>
      <c r="Q54" s="346"/>
      <c r="R54" s="346"/>
      <c r="S54" s="346"/>
      <c r="T54" s="346"/>
      <c r="U54" s="375"/>
      <c r="V54" s="34"/>
      <c r="W54" s="32"/>
      <c r="X54" s="32"/>
    </row>
    <row r="55" spans="1:24" x14ac:dyDescent="0.2">
      <c r="A55" s="32"/>
      <c r="B55" s="32"/>
      <c r="C55" s="32"/>
      <c r="D55" s="32"/>
      <c r="E55" s="32"/>
      <c r="F55" s="32"/>
      <c r="G55" s="32"/>
      <c r="H55" s="31"/>
      <c r="I55" s="374"/>
      <c r="J55" s="346"/>
      <c r="K55" s="346"/>
      <c r="L55" s="346"/>
      <c r="M55" s="346"/>
      <c r="N55" s="346"/>
      <c r="O55" s="346"/>
      <c r="P55" s="346"/>
      <c r="Q55" s="346"/>
      <c r="R55" s="346"/>
      <c r="S55" s="346"/>
      <c r="T55" s="346"/>
      <c r="U55" s="375"/>
      <c r="V55" s="34"/>
      <c r="W55" s="32"/>
      <c r="X55" s="32"/>
    </row>
    <row r="56" spans="1:24" x14ac:dyDescent="0.2">
      <c r="A56" s="32"/>
      <c r="B56" s="32"/>
      <c r="C56" s="32"/>
      <c r="D56" s="32"/>
      <c r="E56" s="32"/>
      <c r="F56" s="32"/>
      <c r="G56" s="32"/>
      <c r="H56" s="31"/>
      <c r="I56" s="374"/>
      <c r="J56" s="346"/>
      <c r="K56" s="346"/>
      <c r="L56" s="346"/>
      <c r="M56" s="346"/>
      <c r="N56" s="346"/>
      <c r="O56" s="346"/>
      <c r="P56" s="346"/>
      <c r="Q56" s="346"/>
      <c r="R56" s="346"/>
      <c r="S56" s="346"/>
      <c r="T56" s="346"/>
      <c r="U56" s="375"/>
      <c r="V56" s="34"/>
      <c r="W56" s="32"/>
      <c r="X56" s="32"/>
    </row>
    <row r="57" spans="1:24" x14ac:dyDescent="0.2">
      <c r="A57" s="32"/>
      <c r="B57" s="32"/>
      <c r="C57" s="32"/>
      <c r="D57" s="32"/>
      <c r="E57" s="32"/>
      <c r="F57" s="32"/>
      <c r="G57" s="32"/>
      <c r="H57" s="31"/>
      <c r="I57" s="376"/>
      <c r="J57" s="377"/>
      <c r="K57" s="377"/>
      <c r="L57" s="377"/>
      <c r="M57" s="377"/>
      <c r="N57" s="377"/>
      <c r="O57" s="377"/>
      <c r="P57" s="377"/>
      <c r="Q57" s="377"/>
      <c r="R57" s="377"/>
      <c r="S57" s="377"/>
      <c r="T57" s="377"/>
      <c r="U57" s="378"/>
      <c r="V57" s="34"/>
      <c r="W57" s="32"/>
      <c r="X57" s="32"/>
    </row>
    <row r="58" spans="1:24" ht="16" thickBot="1" x14ac:dyDescent="0.25">
      <c r="A58" s="32"/>
      <c r="B58" s="32"/>
      <c r="C58" s="32"/>
      <c r="D58" s="32"/>
      <c r="E58" s="32"/>
      <c r="F58" s="32"/>
      <c r="G58" s="32"/>
      <c r="H58" s="48"/>
      <c r="I58" s="49"/>
      <c r="J58" s="49"/>
      <c r="K58" s="50"/>
      <c r="L58" s="50"/>
      <c r="M58" s="50"/>
      <c r="N58" s="49"/>
      <c r="O58" s="49"/>
      <c r="P58" s="50"/>
      <c r="Q58" s="50"/>
      <c r="R58" s="50"/>
      <c r="S58" s="50"/>
      <c r="T58" s="50"/>
      <c r="U58" s="51"/>
      <c r="V58" s="52"/>
      <c r="W58" s="32"/>
      <c r="X58" s="32"/>
    </row>
    <row r="59" spans="1:24" x14ac:dyDescent="0.2">
      <c r="A59" s="32"/>
      <c r="B59" s="32"/>
      <c r="C59" s="32"/>
      <c r="D59" s="32"/>
      <c r="E59" s="32"/>
      <c r="F59" s="32"/>
      <c r="G59" s="32"/>
      <c r="H59" s="32"/>
      <c r="I59" s="32"/>
      <c r="J59" s="32"/>
      <c r="K59" s="22"/>
      <c r="L59" s="22"/>
      <c r="M59" s="22"/>
      <c r="N59" s="32"/>
      <c r="O59" s="32"/>
      <c r="P59" s="22"/>
      <c r="Q59" s="22"/>
      <c r="R59" s="22"/>
      <c r="S59" s="22"/>
      <c r="T59" s="22"/>
      <c r="U59" s="75"/>
      <c r="V59" s="32"/>
      <c r="W59" s="32"/>
      <c r="X59" s="32"/>
    </row>
    <row r="60" spans="1:24" x14ac:dyDescent="0.2">
      <c r="A60" s="32"/>
      <c r="B60" s="32"/>
      <c r="C60" s="32"/>
      <c r="D60" s="32"/>
      <c r="E60" s="32"/>
      <c r="F60" s="32"/>
      <c r="G60" s="32"/>
      <c r="H60" s="32"/>
      <c r="I60" s="32"/>
      <c r="J60" s="32"/>
      <c r="K60" s="32"/>
      <c r="L60" s="32"/>
      <c r="M60" s="32"/>
      <c r="N60" s="32"/>
      <c r="O60" s="32"/>
      <c r="P60" s="32"/>
      <c r="Q60" s="32"/>
      <c r="R60" s="32"/>
      <c r="S60" s="32"/>
      <c r="T60" s="32"/>
      <c r="U60" s="32"/>
      <c r="V60" s="32"/>
      <c r="W60" s="32"/>
      <c r="X60" s="32"/>
    </row>
  </sheetData>
  <sheetProtection algorithmName="SHA-512" hashValue="hDMTzM0h6FDRD1ZXfos5BvRw4BsQqQqmyZdr19GKtzIQZIW513LDA2Ft5d8Rtd2QrPJSqMUZMi9wtBbtkQyj+A==" saltValue="VrgpvvJLOLQ17QPW+i+YNA==" spinCount="100000" sheet="1" objects="1" scenarios="1"/>
  <mergeCells count="7">
    <mergeCell ref="I38:U57"/>
    <mergeCell ref="B2:F3"/>
    <mergeCell ref="P4:U4"/>
    <mergeCell ref="I5:M5"/>
    <mergeCell ref="O5:R5"/>
    <mergeCell ref="S5:U5"/>
    <mergeCell ref="O29:U32"/>
  </mergeCells>
  <dataValidations count="1">
    <dataValidation type="decimal" allowBlank="1" showInputMessage="1" showErrorMessage="1" errorTitle="Enter a percentage (0% to 100%)" error="This must be a percentage between 0% and 100%, for example 30%. In Google Sheets or LibreOffice, type 30% or 0.3 (a plain 30 there means 3000%)." promptTitle="Percentage input" prompt="Enter a percentage between 0% and 100%, for example 30% (or 0.3)." sqref="F10:F11 E12:E14 F15 L29:L30">
      <formula1>0</formula1>
      <formula2>1</formula2>
    </dataValidation>
  </dataValidations>
  <printOptions horizontalCentered="1"/>
  <pageMargins left="0.4" right="0.4" top="0.5" bottom="0.6" header="0.3" footer="0.3"/>
  <pageSetup paperSize="1" fitToWidth="1" fitToHeight="1" orientation="landscape"/>
  <headerFooter>
    <oddFooter>&amp;L&amp;8Menu Pricing Calculator v6.5.2_2026-10-03  |  © 2024–2026 Tables of Content, LLC&amp;R&amp;8&amp;A  |  Page &amp;P of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Y90"/>
  <sheetViews>
    <sheetView zoomScaleNormal="100" workbookViewId="0">
      <selection activeCell="K26" sqref="K26"/>
    </sheetView>
  </sheetViews>
  <sheetFormatPr baseColWidth="10" defaultColWidth="8.83203125" defaultRowHeight="15" x14ac:dyDescent="0.2"/>
  <cols>
    <col min="1" max="1" width="2.5" customWidth="1"/>
    <col min="2" max="2" width="24.1640625" customWidth="1"/>
    <col min="3" max="3" width="14" customWidth="1"/>
    <col min="4" max="4" width="12.5" style="105" customWidth="1"/>
    <col min="5" max="5" width="24.33203125" customWidth="1"/>
    <col min="6" max="6" width="12.5" customWidth="1"/>
    <col min="7" max="7" width="12.83203125" customWidth="1"/>
    <col min="8" max="8" width="13.6640625" customWidth="1"/>
    <col min="9" max="9" width="2.5" customWidth="1"/>
    <col min="10" max="10" width="24.1640625" customWidth="1"/>
    <col min="11" max="11" width="14" customWidth="1"/>
    <col min="12" max="12" width="12.5" style="107" customWidth="1"/>
    <col min="13" max="13" width="17.1640625" customWidth="1"/>
    <col min="14" max="14" width="12.5" customWidth="1"/>
    <col min="15" max="15" width="12.83203125" customWidth="1"/>
    <col min="16" max="16" width="13.6640625" customWidth="1"/>
    <col min="17" max="17" width="2.5" customWidth="1"/>
    <col min="18" max="18" width="24.1640625" customWidth="1"/>
    <col min="19" max="19" width="14" customWidth="1"/>
    <col min="20" max="20" width="12.5" style="107" customWidth="1"/>
    <col min="21" max="21" width="17" customWidth="1"/>
    <col min="22" max="22" width="12.5" customWidth="1"/>
    <col min="23" max="23" width="12.83203125" customWidth="1"/>
    <col min="24" max="24" width="13.6640625" customWidth="1"/>
    <col min="25" max="25" width="2.5" customWidth="1"/>
  </cols>
  <sheetData>
    <row r="1" spans="1:25" ht="16" thickBot="1" x14ac:dyDescent="0.25">
      <c r="A1" s="19"/>
      <c r="B1" s="19"/>
      <c r="C1" s="19"/>
      <c r="D1" s="178"/>
      <c r="E1" s="19"/>
      <c r="F1" s="19"/>
      <c r="G1" s="19"/>
      <c r="H1" s="19"/>
      <c r="I1" s="19"/>
      <c r="J1" s="19"/>
      <c r="K1" s="19"/>
      <c r="L1" s="178"/>
      <c r="M1" s="19"/>
      <c r="N1" s="19"/>
      <c r="O1" s="19"/>
      <c r="P1" s="19"/>
      <c r="Q1" s="19"/>
      <c r="R1" s="19"/>
      <c r="S1" s="19"/>
      <c r="T1" s="178"/>
      <c r="U1" s="19"/>
      <c r="V1" s="19"/>
      <c r="W1" s="19"/>
      <c r="X1" s="19"/>
      <c r="Y1" s="19"/>
    </row>
    <row r="2" spans="1:25" x14ac:dyDescent="0.2">
      <c r="A2" s="19"/>
      <c r="B2" s="390" t="s">
        <v>64</v>
      </c>
      <c r="C2" s="391"/>
      <c r="D2" s="391"/>
      <c r="E2" s="391"/>
      <c r="F2" s="391"/>
      <c r="G2" s="391"/>
      <c r="H2" s="392"/>
      <c r="I2" s="19"/>
      <c r="J2" s="390"/>
      <c r="K2" s="391"/>
      <c r="L2" s="391"/>
      <c r="M2" s="391"/>
      <c r="N2" s="391"/>
      <c r="O2" s="391"/>
      <c r="P2" s="392"/>
      <c r="Q2" s="19"/>
      <c r="R2" s="390"/>
      <c r="S2" s="391"/>
      <c r="T2" s="391"/>
      <c r="U2" s="391"/>
      <c r="V2" s="391"/>
      <c r="W2" s="391"/>
      <c r="X2" s="392"/>
      <c r="Y2" s="19"/>
    </row>
    <row r="3" spans="1:25" x14ac:dyDescent="0.2">
      <c r="A3" s="19"/>
      <c r="B3" s="393"/>
      <c r="C3" s="394"/>
      <c r="D3" s="394"/>
      <c r="E3" s="394"/>
      <c r="F3" s="394"/>
      <c r="G3" s="394"/>
      <c r="H3" s="395"/>
      <c r="I3" s="19"/>
      <c r="J3" s="393"/>
      <c r="K3" s="394"/>
      <c r="L3" s="394"/>
      <c r="M3" s="394"/>
      <c r="N3" s="394"/>
      <c r="O3" s="394"/>
      <c r="P3" s="395"/>
      <c r="Q3" s="19"/>
      <c r="R3" s="393"/>
      <c r="S3" s="394"/>
      <c r="T3" s="394"/>
      <c r="U3" s="394"/>
      <c r="V3" s="394"/>
      <c r="W3" s="394"/>
      <c r="X3" s="395"/>
      <c r="Y3" s="19"/>
    </row>
    <row r="4" spans="1:25" x14ac:dyDescent="0.2">
      <c r="A4" s="19"/>
      <c r="B4" s="126" t="s">
        <v>7</v>
      </c>
      <c r="C4" s="22"/>
      <c r="D4" s="100"/>
      <c r="E4" s="22"/>
      <c r="F4" s="22"/>
      <c r="G4" s="22"/>
      <c r="H4" s="127"/>
      <c r="I4" s="19"/>
      <c r="J4" s="126" t="s">
        <v>7</v>
      </c>
      <c r="K4" s="22"/>
      <c r="L4" s="100"/>
      <c r="M4" s="22"/>
      <c r="N4" s="22"/>
      <c r="O4" s="22"/>
      <c r="P4" s="127"/>
      <c r="Q4" s="19"/>
      <c r="R4" s="126" t="s">
        <v>7</v>
      </c>
      <c r="S4" s="22"/>
      <c r="T4" s="100"/>
      <c r="U4" s="22"/>
      <c r="V4" s="22"/>
      <c r="W4" s="22"/>
      <c r="X4" s="127"/>
      <c r="Y4" s="19"/>
    </row>
    <row r="5" spans="1:25" s="1" customFormat="1" x14ac:dyDescent="0.2">
      <c r="A5" s="20"/>
      <c r="B5" s="396" t="s">
        <v>26</v>
      </c>
      <c r="C5" s="397"/>
      <c r="D5" s="398"/>
      <c r="E5" s="399" t="s">
        <v>15</v>
      </c>
      <c r="F5" s="397"/>
      <c r="G5" s="397"/>
      <c r="H5" s="400"/>
      <c r="I5" s="19"/>
      <c r="J5" s="396" t="s">
        <v>26</v>
      </c>
      <c r="K5" s="397"/>
      <c r="L5" s="398"/>
      <c r="M5" s="399" t="s">
        <v>15</v>
      </c>
      <c r="N5" s="397"/>
      <c r="O5" s="397"/>
      <c r="P5" s="400"/>
      <c r="Q5" s="20"/>
      <c r="R5" s="396" t="s">
        <v>26</v>
      </c>
      <c r="S5" s="397"/>
      <c r="T5" s="398"/>
      <c r="U5" s="399" t="s">
        <v>15</v>
      </c>
      <c r="V5" s="397"/>
      <c r="W5" s="397"/>
      <c r="X5" s="400"/>
      <c r="Y5" s="20"/>
    </row>
    <row r="6" spans="1:25" s="1" customFormat="1" ht="16" thickBot="1" x14ac:dyDescent="0.25">
      <c r="A6" s="20"/>
      <c r="B6" s="128" t="s">
        <v>8</v>
      </c>
      <c r="C6" s="129" t="s">
        <v>16</v>
      </c>
      <c r="D6" s="134" t="s">
        <v>9</v>
      </c>
      <c r="E6" s="131" t="s">
        <v>44</v>
      </c>
      <c r="F6" s="132" t="s">
        <v>5</v>
      </c>
      <c r="G6" s="129" t="s">
        <v>6</v>
      </c>
      <c r="H6" s="133" t="s">
        <v>10</v>
      </c>
      <c r="I6" s="19"/>
      <c r="J6" s="128" t="s">
        <v>8</v>
      </c>
      <c r="K6" s="129" t="s">
        <v>16</v>
      </c>
      <c r="L6" s="134" t="s">
        <v>9</v>
      </c>
      <c r="M6" s="131" t="s">
        <v>44</v>
      </c>
      <c r="N6" s="132" t="s">
        <v>5</v>
      </c>
      <c r="O6" s="129" t="s">
        <v>6</v>
      </c>
      <c r="P6" s="133" t="s">
        <v>10</v>
      </c>
      <c r="Q6" s="20"/>
      <c r="R6" s="128" t="s">
        <v>8</v>
      </c>
      <c r="S6" s="129" t="s">
        <v>16</v>
      </c>
      <c r="T6" s="134" t="s">
        <v>9</v>
      </c>
      <c r="U6" s="131" t="s">
        <v>44</v>
      </c>
      <c r="V6" s="132" t="s">
        <v>5</v>
      </c>
      <c r="W6" s="129" t="s">
        <v>6</v>
      </c>
      <c r="X6" s="133" t="s">
        <v>10</v>
      </c>
      <c r="Y6" s="20"/>
    </row>
    <row r="7" spans="1:25" s="1" customFormat="1" x14ac:dyDescent="0.2">
      <c r="A7" s="20"/>
      <c r="B7" s="88" t="s">
        <v>111</v>
      </c>
      <c r="C7" s="89"/>
      <c r="D7" s="106"/>
      <c r="E7" s="90"/>
      <c r="F7" s="89"/>
      <c r="G7" s="89"/>
      <c r="H7" s="135"/>
      <c r="I7" s="19"/>
      <c r="J7" s="88" t="str">
        <f>B7</f>
        <v>MEAT    (Beef, Poultry, Lamb, Pork, Game, etc.)</v>
      </c>
      <c r="K7" s="89"/>
      <c r="L7" s="106"/>
      <c r="M7" s="90"/>
      <c r="N7" s="89"/>
      <c r="O7" s="89"/>
      <c r="P7" s="135"/>
      <c r="Q7" s="20"/>
      <c r="R7" s="88" t="str">
        <f>B7</f>
        <v>MEAT    (Beef, Poultry, Lamb, Pork, Game, etc.)</v>
      </c>
      <c r="S7" s="89"/>
      <c r="T7" s="106"/>
      <c r="U7" s="90"/>
      <c r="V7" s="89"/>
      <c r="W7" s="89"/>
      <c r="X7" s="135"/>
      <c r="Y7" s="20"/>
    </row>
    <row r="8" spans="1:25" x14ac:dyDescent="0.2">
      <c r="A8" s="104"/>
      <c r="B8" s="91"/>
      <c r="C8" s="9"/>
      <c r="D8" s="101"/>
      <c r="E8" s="9"/>
      <c r="F8" s="9"/>
      <c r="G8" s="9"/>
      <c r="H8" s="136">
        <f>IFERROR(D8/G8,0)</f>
        <v>0</v>
      </c>
      <c r="I8" s="19"/>
      <c r="J8" s="91"/>
      <c r="K8" s="9"/>
      <c r="L8" s="101"/>
      <c r="M8" s="9"/>
      <c r="N8" s="9"/>
      <c r="O8" s="9"/>
      <c r="P8" s="136">
        <f>IFERROR(L8/O8,0)</f>
        <v>0</v>
      </c>
      <c r="Q8" s="20"/>
      <c r="R8" s="91"/>
      <c r="S8" s="9"/>
      <c r="T8" s="101"/>
      <c r="U8" s="9"/>
      <c r="V8" s="9"/>
      <c r="W8" s="9"/>
      <c r="X8" s="136">
        <f>IFERROR(T8/W8,0)</f>
        <v>0</v>
      </c>
      <c r="Y8" s="20"/>
    </row>
    <row r="9" spans="1:25" x14ac:dyDescent="0.2">
      <c r="A9" s="19"/>
      <c r="B9" s="91"/>
      <c r="C9" s="9"/>
      <c r="D9" s="101"/>
      <c r="E9" s="9"/>
      <c r="F9" s="9"/>
      <c r="G9" s="9"/>
      <c r="H9" s="96">
        <f t="shared" ref="H9:H39" si="0">IFERROR(D9/G9,0)</f>
        <v>0</v>
      </c>
      <c r="I9" s="19"/>
      <c r="J9" s="91"/>
      <c r="K9" s="9"/>
      <c r="L9" s="101"/>
      <c r="M9" s="9"/>
      <c r="N9" s="9"/>
      <c r="O9" s="9"/>
      <c r="P9" s="96">
        <f t="shared" ref="P9:P15" si="1">IFERROR(L9/O9,0)</f>
        <v>0</v>
      </c>
      <c r="Q9" s="20"/>
      <c r="R9" s="91"/>
      <c r="S9" s="9"/>
      <c r="T9" s="101"/>
      <c r="U9" s="9"/>
      <c r="V9" s="9"/>
      <c r="W9" s="9"/>
      <c r="X9" s="96">
        <f t="shared" ref="X9:X15" si="2">IFERROR(T9/W9,0)</f>
        <v>0</v>
      </c>
      <c r="Y9" s="20"/>
    </row>
    <row r="10" spans="1:25" x14ac:dyDescent="0.2">
      <c r="A10" s="19"/>
      <c r="B10" s="91"/>
      <c r="C10" s="9"/>
      <c r="D10" s="101"/>
      <c r="E10" s="9"/>
      <c r="F10" s="9"/>
      <c r="G10" s="9"/>
      <c r="H10" s="96">
        <f t="shared" si="0"/>
        <v>0</v>
      </c>
      <c r="I10" s="19"/>
      <c r="J10" s="91"/>
      <c r="K10" s="9"/>
      <c r="L10" s="101"/>
      <c r="M10" s="9"/>
      <c r="N10" s="9"/>
      <c r="O10" s="9"/>
      <c r="P10" s="96">
        <f t="shared" si="1"/>
        <v>0</v>
      </c>
      <c r="Q10" s="20"/>
      <c r="R10" s="91"/>
      <c r="S10" s="9"/>
      <c r="T10" s="101"/>
      <c r="U10" s="9"/>
      <c r="V10" s="9"/>
      <c r="W10" s="9"/>
      <c r="X10" s="96">
        <f t="shared" si="2"/>
        <v>0</v>
      </c>
      <c r="Y10" s="20"/>
    </row>
    <row r="11" spans="1:25" x14ac:dyDescent="0.2">
      <c r="A11" s="19"/>
      <c r="B11" s="91"/>
      <c r="C11" s="9"/>
      <c r="D11" s="101"/>
      <c r="E11" s="9"/>
      <c r="F11" s="9"/>
      <c r="G11" s="9"/>
      <c r="H11" s="96">
        <f t="shared" si="0"/>
        <v>0</v>
      </c>
      <c r="I11" s="19"/>
      <c r="J11" s="91"/>
      <c r="K11" s="9"/>
      <c r="L11" s="101"/>
      <c r="M11" s="9"/>
      <c r="N11" s="9"/>
      <c r="O11" s="9"/>
      <c r="P11" s="96">
        <f t="shared" si="1"/>
        <v>0</v>
      </c>
      <c r="Q11" s="20"/>
      <c r="R11" s="91"/>
      <c r="S11" s="9"/>
      <c r="T11" s="101"/>
      <c r="U11" s="9"/>
      <c r="V11" s="9"/>
      <c r="W11" s="9"/>
      <c r="X11" s="96">
        <f t="shared" si="2"/>
        <v>0</v>
      </c>
      <c r="Y11" s="20"/>
    </row>
    <row r="12" spans="1:25" x14ac:dyDescent="0.2">
      <c r="A12" s="19"/>
      <c r="B12" s="91"/>
      <c r="C12" s="9"/>
      <c r="D12" s="101"/>
      <c r="E12" s="9"/>
      <c r="F12" s="9"/>
      <c r="G12" s="9"/>
      <c r="H12" s="96">
        <f t="shared" si="0"/>
        <v>0</v>
      </c>
      <c r="I12" s="19"/>
      <c r="J12" s="91"/>
      <c r="K12" s="9"/>
      <c r="L12" s="101"/>
      <c r="M12" s="9"/>
      <c r="N12" s="9"/>
      <c r="O12" s="9"/>
      <c r="P12" s="96">
        <f t="shared" si="1"/>
        <v>0</v>
      </c>
      <c r="Q12" s="20"/>
      <c r="R12" s="91"/>
      <c r="S12" s="9"/>
      <c r="T12" s="101"/>
      <c r="U12" s="9"/>
      <c r="V12" s="9"/>
      <c r="W12" s="9"/>
      <c r="X12" s="96">
        <f t="shared" si="2"/>
        <v>0</v>
      </c>
      <c r="Y12" s="20"/>
    </row>
    <row r="13" spans="1:25" x14ac:dyDescent="0.2">
      <c r="A13" s="19"/>
      <c r="B13" s="91"/>
      <c r="C13" s="9"/>
      <c r="D13" s="101"/>
      <c r="E13" s="9"/>
      <c r="F13" s="9"/>
      <c r="G13" s="9"/>
      <c r="H13" s="96">
        <f t="shared" si="0"/>
        <v>0</v>
      </c>
      <c r="I13" s="19"/>
      <c r="J13" s="91"/>
      <c r="K13" s="9"/>
      <c r="L13" s="101"/>
      <c r="M13" s="9"/>
      <c r="N13" s="9"/>
      <c r="O13" s="9"/>
      <c r="P13" s="96">
        <f t="shared" si="1"/>
        <v>0</v>
      </c>
      <c r="Q13" s="20"/>
      <c r="R13" s="91"/>
      <c r="S13" s="9"/>
      <c r="T13" s="101"/>
      <c r="U13" s="9"/>
      <c r="V13" s="9"/>
      <c r="W13" s="9"/>
      <c r="X13" s="96">
        <f t="shared" si="2"/>
        <v>0</v>
      </c>
      <c r="Y13" s="20"/>
    </row>
    <row r="14" spans="1:25" x14ac:dyDescent="0.2">
      <c r="A14" s="19"/>
      <c r="B14" s="91"/>
      <c r="C14" s="9"/>
      <c r="D14" s="101"/>
      <c r="E14" s="9"/>
      <c r="F14" s="9"/>
      <c r="G14" s="9"/>
      <c r="H14" s="96">
        <f t="shared" si="0"/>
        <v>0</v>
      </c>
      <c r="I14" s="19"/>
      <c r="J14" s="91"/>
      <c r="K14" s="9"/>
      <c r="L14" s="101"/>
      <c r="M14" s="9"/>
      <c r="N14" s="9"/>
      <c r="O14" s="9"/>
      <c r="P14" s="96">
        <f t="shared" si="1"/>
        <v>0</v>
      </c>
      <c r="Q14" s="20"/>
      <c r="R14" s="91"/>
      <c r="S14" s="9"/>
      <c r="T14" s="101"/>
      <c r="U14" s="9"/>
      <c r="V14" s="9"/>
      <c r="W14" s="9"/>
      <c r="X14" s="96">
        <f t="shared" si="2"/>
        <v>0</v>
      </c>
      <c r="Y14" s="20"/>
    </row>
    <row r="15" spans="1:25" ht="16" thickBot="1" x14ac:dyDescent="0.25">
      <c r="A15" s="19"/>
      <c r="B15" s="92"/>
      <c r="C15" s="93"/>
      <c r="D15" s="102"/>
      <c r="E15" s="93"/>
      <c r="F15" s="93"/>
      <c r="G15" s="93"/>
      <c r="H15" s="97">
        <f t="shared" si="0"/>
        <v>0</v>
      </c>
      <c r="I15" s="19"/>
      <c r="J15" s="92"/>
      <c r="K15" s="93"/>
      <c r="L15" s="102"/>
      <c r="M15" s="93"/>
      <c r="N15" s="93"/>
      <c r="O15" s="93"/>
      <c r="P15" s="97">
        <f t="shared" si="1"/>
        <v>0</v>
      </c>
      <c r="Q15" s="20"/>
      <c r="R15" s="92"/>
      <c r="S15" s="93"/>
      <c r="T15" s="102"/>
      <c r="U15" s="93"/>
      <c r="V15" s="93"/>
      <c r="W15" s="93"/>
      <c r="X15" s="97">
        <f t="shared" si="2"/>
        <v>0</v>
      </c>
      <c r="Y15" s="20"/>
    </row>
    <row r="16" spans="1:25" s="1" customFormat="1" x14ac:dyDescent="0.2">
      <c r="A16" s="20"/>
      <c r="B16" s="88" t="s">
        <v>110</v>
      </c>
      <c r="C16" s="89"/>
      <c r="D16" s="106"/>
      <c r="E16" s="90"/>
      <c r="F16" s="89"/>
      <c r="G16" s="89"/>
      <c r="H16" s="95"/>
      <c r="I16" s="19"/>
      <c r="J16" s="88" t="str">
        <f>B16</f>
        <v>SEAFOOD</v>
      </c>
      <c r="K16" s="89"/>
      <c r="L16" s="106"/>
      <c r="M16" s="90"/>
      <c r="N16" s="89"/>
      <c r="O16" s="89"/>
      <c r="P16" s="95"/>
      <c r="Q16" s="20"/>
      <c r="R16" s="88" t="str">
        <f>B16</f>
        <v>SEAFOOD</v>
      </c>
      <c r="S16" s="89"/>
      <c r="T16" s="106"/>
      <c r="U16" s="90"/>
      <c r="V16" s="89"/>
      <c r="W16" s="89"/>
      <c r="X16" s="95"/>
      <c r="Y16" s="20"/>
    </row>
    <row r="17" spans="1:25" x14ac:dyDescent="0.2">
      <c r="A17" s="19"/>
      <c r="B17" s="94"/>
      <c r="C17" s="18"/>
      <c r="D17" s="103"/>
      <c r="E17" s="9"/>
      <c r="F17" s="18"/>
      <c r="G17" s="18"/>
      <c r="H17" s="96">
        <f t="shared" si="0"/>
        <v>0</v>
      </c>
      <c r="I17" s="19"/>
      <c r="J17" s="94"/>
      <c r="K17" s="18"/>
      <c r="L17" s="103"/>
      <c r="M17" s="9"/>
      <c r="N17" s="18"/>
      <c r="O17" s="18"/>
      <c r="P17" s="96">
        <f t="shared" ref="P17:P23" si="3">IFERROR(L17/O17,0)</f>
        <v>0</v>
      </c>
      <c r="Q17" s="20"/>
      <c r="R17" s="94"/>
      <c r="S17" s="18"/>
      <c r="T17" s="103"/>
      <c r="U17" s="9"/>
      <c r="V17" s="18"/>
      <c r="W17" s="18"/>
      <c r="X17" s="96">
        <f t="shared" ref="X17:X23" si="4">IFERROR(T17/W17,0)</f>
        <v>0</v>
      </c>
      <c r="Y17" s="20"/>
    </row>
    <row r="18" spans="1:25" x14ac:dyDescent="0.2">
      <c r="A18" s="19"/>
      <c r="B18" s="94"/>
      <c r="C18" s="18"/>
      <c r="D18" s="103"/>
      <c r="E18" s="18"/>
      <c r="F18" s="18"/>
      <c r="G18" s="18"/>
      <c r="H18" s="96">
        <f t="shared" si="0"/>
        <v>0</v>
      </c>
      <c r="I18" s="19"/>
      <c r="J18" s="94"/>
      <c r="K18" s="18"/>
      <c r="L18" s="103"/>
      <c r="M18" s="18"/>
      <c r="N18" s="18"/>
      <c r="O18" s="18"/>
      <c r="P18" s="96">
        <f t="shared" si="3"/>
        <v>0</v>
      </c>
      <c r="Q18" s="20"/>
      <c r="R18" s="94"/>
      <c r="S18" s="18"/>
      <c r="T18" s="103"/>
      <c r="U18" s="18"/>
      <c r="V18" s="18"/>
      <c r="W18" s="18"/>
      <c r="X18" s="96">
        <f t="shared" si="4"/>
        <v>0</v>
      </c>
      <c r="Y18" s="20"/>
    </row>
    <row r="19" spans="1:25" x14ac:dyDescent="0.2">
      <c r="A19" s="19"/>
      <c r="B19" s="94"/>
      <c r="C19" s="18"/>
      <c r="D19" s="103"/>
      <c r="E19" s="18"/>
      <c r="F19" s="18"/>
      <c r="G19" s="18"/>
      <c r="H19" s="96">
        <f t="shared" si="0"/>
        <v>0</v>
      </c>
      <c r="I19" s="19"/>
      <c r="J19" s="94"/>
      <c r="K19" s="18"/>
      <c r="L19" s="103"/>
      <c r="M19" s="18"/>
      <c r="N19" s="18"/>
      <c r="O19" s="18"/>
      <c r="P19" s="96">
        <f t="shared" si="3"/>
        <v>0</v>
      </c>
      <c r="Q19" s="20"/>
      <c r="R19" s="94"/>
      <c r="S19" s="18"/>
      <c r="T19" s="103"/>
      <c r="U19" s="18"/>
      <c r="V19" s="18"/>
      <c r="W19" s="18"/>
      <c r="X19" s="96">
        <f t="shared" si="4"/>
        <v>0</v>
      </c>
      <c r="Y19" s="20"/>
    </row>
    <row r="20" spans="1:25" x14ac:dyDescent="0.2">
      <c r="A20" s="19"/>
      <c r="B20" s="94"/>
      <c r="C20" s="18"/>
      <c r="D20" s="103"/>
      <c r="E20" s="18"/>
      <c r="F20" s="18"/>
      <c r="G20" s="18"/>
      <c r="H20" s="96">
        <f t="shared" si="0"/>
        <v>0</v>
      </c>
      <c r="I20" s="19"/>
      <c r="J20" s="94"/>
      <c r="K20" s="18"/>
      <c r="L20" s="103"/>
      <c r="M20" s="18"/>
      <c r="N20" s="18"/>
      <c r="O20" s="18"/>
      <c r="P20" s="96">
        <f t="shared" si="3"/>
        <v>0</v>
      </c>
      <c r="Q20" s="20"/>
      <c r="R20" s="94"/>
      <c r="S20" s="18"/>
      <c r="T20" s="103"/>
      <c r="U20" s="18"/>
      <c r="V20" s="18"/>
      <c r="W20" s="18"/>
      <c r="X20" s="96">
        <f t="shared" si="4"/>
        <v>0</v>
      </c>
      <c r="Y20" s="20"/>
    </row>
    <row r="21" spans="1:25" x14ac:dyDescent="0.2">
      <c r="A21" s="19"/>
      <c r="B21" s="91"/>
      <c r="C21" s="9"/>
      <c r="D21" s="101"/>
      <c r="E21" s="9"/>
      <c r="F21" s="9"/>
      <c r="G21" s="9"/>
      <c r="H21" s="96">
        <f t="shared" si="0"/>
        <v>0</v>
      </c>
      <c r="I21" s="19"/>
      <c r="J21" s="91"/>
      <c r="K21" s="9"/>
      <c r="L21" s="101"/>
      <c r="M21" s="9"/>
      <c r="N21" s="9"/>
      <c r="O21" s="9"/>
      <c r="P21" s="96">
        <f t="shared" si="3"/>
        <v>0</v>
      </c>
      <c r="Q21" s="20"/>
      <c r="R21" s="91"/>
      <c r="S21" s="9"/>
      <c r="T21" s="101"/>
      <c r="U21" s="9"/>
      <c r="V21" s="9"/>
      <c r="W21" s="9"/>
      <c r="X21" s="96">
        <f t="shared" si="4"/>
        <v>0</v>
      </c>
      <c r="Y21" s="20"/>
    </row>
    <row r="22" spans="1:25" x14ac:dyDescent="0.2">
      <c r="A22" s="19"/>
      <c r="B22" s="91"/>
      <c r="C22" s="9"/>
      <c r="D22" s="101"/>
      <c r="E22" s="9"/>
      <c r="F22" s="9"/>
      <c r="G22" s="9"/>
      <c r="H22" s="96">
        <f t="shared" si="0"/>
        <v>0</v>
      </c>
      <c r="I22" s="19"/>
      <c r="J22" s="91"/>
      <c r="K22" s="9"/>
      <c r="L22" s="101"/>
      <c r="M22" s="9"/>
      <c r="N22" s="9"/>
      <c r="O22" s="9"/>
      <c r="P22" s="96">
        <f t="shared" si="3"/>
        <v>0</v>
      </c>
      <c r="Q22" s="20"/>
      <c r="R22" s="91"/>
      <c r="S22" s="9"/>
      <c r="T22" s="101"/>
      <c r="U22" s="9"/>
      <c r="V22" s="9"/>
      <c r="W22" s="9"/>
      <c r="X22" s="96">
        <f t="shared" si="4"/>
        <v>0</v>
      </c>
      <c r="Y22" s="20"/>
    </row>
    <row r="23" spans="1:25" ht="16" thickBot="1" x14ac:dyDescent="0.25">
      <c r="A23" s="19"/>
      <c r="B23" s="92"/>
      <c r="C23" s="93"/>
      <c r="D23" s="102"/>
      <c r="E23" s="93"/>
      <c r="F23" s="93"/>
      <c r="G23" s="93"/>
      <c r="H23" s="97">
        <f t="shared" si="0"/>
        <v>0</v>
      </c>
      <c r="I23" s="19"/>
      <c r="J23" s="92"/>
      <c r="K23" s="93"/>
      <c r="L23" s="102"/>
      <c r="M23" s="93"/>
      <c r="N23" s="93"/>
      <c r="O23" s="93"/>
      <c r="P23" s="97">
        <f t="shared" si="3"/>
        <v>0</v>
      </c>
      <c r="Q23" s="20"/>
      <c r="R23" s="92"/>
      <c r="S23" s="93"/>
      <c r="T23" s="102"/>
      <c r="U23" s="93"/>
      <c r="V23" s="93"/>
      <c r="W23" s="93"/>
      <c r="X23" s="97">
        <f t="shared" si="4"/>
        <v>0</v>
      </c>
      <c r="Y23" s="20"/>
    </row>
    <row r="24" spans="1:25" s="1" customFormat="1" x14ac:dyDescent="0.2">
      <c r="A24" s="20"/>
      <c r="B24" s="88" t="s">
        <v>112</v>
      </c>
      <c r="C24" s="89"/>
      <c r="D24" s="106"/>
      <c r="E24" s="90"/>
      <c r="F24" s="89"/>
      <c r="G24" s="89"/>
      <c r="H24" s="95"/>
      <c r="I24" s="19"/>
      <c r="J24" s="88" t="str">
        <f>B24</f>
        <v>DAIRY</v>
      </c>
      <c r="K24" s="89"/>
      <c r="L24" s="106"/>
      <c r="M24" s="90"/>
      <c r="N24" s="89"/>
      <c r="O24" s="89"/>
      <c r="P24" s="95"/>
      <c r="Q24" s="20"/>
      <c r="R24" s="88" t="str">
        <f>B24</f>
        <v>DAIRY</v>
      </c>
      <c r="S24" s="89"/>
      <c r="T24" s="106"/>
      <c r="U24" s="90"/>
      <c r="V24" s="89"/>
      <c r="W24" s="89"/>
      <c r="X24" s="95"/>
      <c r="Y24" s="20"/>
    </row>
    <row r="25" spans="1:25" x14ac:dyDescent="0.2">
      <c r="A25" s="19"/>
      <c r="B25" s="91"/>
      <c r="C25" s="9"/>
      <c r="D25" s="101"/>
      <c r="E25" s="9"/>
      <c r="F25" s="9"/>
      <c r="G25" s="9"/>
      <c r="H25" s="96">
        <f t="shared" si="0"/>
        <v>0</v>
      </c>
      <c r="I25" s="19"/>
      <c r="J25" s="91"/>
      <c r="K25" s="9"/>
      <c r="L25" s="101"/>
      <c r="M25" s="9"/>
      <c r="N25" s="9"/>
      <c r="O25" s="9"/>
      <c r="P25" s="96">
        <f t="shared" ref="P25:P31" si="5">IFERROR(L25/O25,0)</f>
        <v>0</v>
      </c>
      <c r="Q25" s="20"/>
      <c r="R25" s="91"/>
      <c r="S25" s="9"/>
      <c r="T25" s="101"/>
      <c r="U25" s="9"/>
      <c r="V25" s="9"/>
      <c r="W25" s="9"/>
      <c r="X25" s="96">
        <f t="shared" ref="X25:X31" si="6">IFERROR(T25/W25,0)</f>
        <v>0</v>
      </c>
      <c r="Y25" s="20"/>
    </row>
    <row r="26" spans="1:25" x14ac:dyDescent="0.2">
      <c r="A26" s="19"/>
      <c r="B26" s="91"/>
      <c r="C26" s="9"/>
      <c r="D26" s="101"/>
      <c r="E26" s="9"/>
      <c r="F26" s="9"/>
      <c r="G26" s="9"/>
      <c r="H26" s="96">
        <f t="shared" si="0"/>
        <v>0</v>
      </c>
      <c r="I26" s="19"/>
      <c r="J26" s="91"/>
      <c r="K26" s="9"/>
      <c r="L26" s="101"/>
      <c r="M26" s="9"/>
      <c r="N26" s="9"/>
      <c r="O26" s="9"/>
      <c r="P26" s="96">
        <f t="shared" si="5"/>
        <v>0</v>
      </c>
      <c r="Q26" s="20"/>
      <c r="R26" s="91"/>
      <c r="S26" s="9"/>
      <c r="T26" s="101"/>
      <c r="U26" s="9"/>
      <c r="V26" s="9"/>
      <c r="W26" s="9"/>
      <c r="X26" s="96">
        <f t="shared" si="6"/>
        <v>0</v>
      </c>
      <c r="Y26" s="20"/>
    </row>
    <row r="27" spans="1:25" x14ac:dyDescent="0.2">
      <c r="A27" s="19"/>
      <c r="B27" s="91"/>
      <c r="C27" s="9"/>
      <c r="D27" s="101"/>
      <c r="E27" s="9"/>
      <c r="F27" s="9"/>
      <c r="G27" s="9"/>
      <c r="H27" s="96">
        <f t="shared" si="0"/>
        <v>0</v>
      </c>
      <c r="I27" s="19"/>
      <c r="J27" s="91"/>
      <c r="K27" s="9"/>
      <c r="L27" s="101"/>
      <c r="M27" s="9"/>
      <c r="N27" s="9"/>
      <c r="O27" s="9"/>
      <c r="P27" s="96">
        <f t="shared" si="5"/>
        <v>0</v>
      </c>
      <c r="Q27" s="20"/>
      <c r="R27" s="91"/>
      <c r="S27" s="9"/>
      <c r="T27" s="101"/>
      <c r="U27" s="9"/>
      <c r="V27" s="9"/>
      <c r="W27" s="9"/>
      <c r="X27" s="96">
        <f t="shared" si="6"/>
        <v>0</v>
      </c>
      <c r="Y27" s="20"/>
    </row>
    <row r="28" spans="1:25" x14ac:dyDescent="0.2">
      <c r="A28" s="19"/>
      <c r="B28" s="91"/>
      <c r="C28" s="9"/>
      <c r="D28" s="101"/>
      <c r="E28" s="9"/>
      <c r="F28" s="9"/>
      <c r="G28" s="9"/>
      <c r="H28" s="96">
        <f t="shared" si="0"/>
        <v>0</v>
      </c>
      <c r="I28" s="19"/>
      <c r="J28" s="91"/>
      <c r="K28" s="9"/>
      <c r="L28" s="101"/>
      <c r="M28" s="9"/>
      <c r="N28" s="9"/>
      <c r="O28" s="9"/>
      <c r="P28" s="96">
        <f t="shared" si="5"/>
        <v>0</v>
      </c>
      <c r="Q28" s="20"/>
      <c r="R28" s="91"/>
      <c r="S28" s="9"/>
      <c r="T28" s="101"/>
      <c r="U28" s="9"/>
      <c r="V28" s="9"/>
      <c r="W28" s="9"/>
      <c r="X28" s="96">
        <f t="shared" si="6"/>
        <v>0</v>
      </c>
      <c r="Y28" s="20"/>
    </row>
    <row r="29" spans="1:25" x14ac:dyDescent="0.2">
      <c r="A29" s="19"/>
      <c r="B29" s="91"/>
      <c r="C29" s="9"/>
      <c r="D29" s="101"/>
      <c r="E29" s="9"/>
      <c r="F29" s="9"/>
      <c r="G29" s="9"/>
      <c r="H29" s="96">
        <f t="shared" si="0"/>
        <v>0</v>
      </c>
      <c r="I29" s="19"/>
      <c r="J29" s="91"/>
      <c r="K29" s="9"/>
      <c r="L29" s="101"/>
      <c r="M29" s="9"/>
      <c r="N29" s="9"/>
      <c r="O29" s="9"/>
      <c r="P29" s="96">
        <f t="shared" si="5"/>
        <v>0</v>
      </c>
      <c r="Q29" s="20"/>
      <c r="R29" s="91"/>
      <c r="S29" s="9"/>
      <c r="T29" s="101"/>
      <c r="U29" s="9"/>
      <c r="V29" s="9"/>
      <c r="W29" s="9"/>
      <c r="X29" s="96">
        <f t="shared" si="6"/>
        <v>0</v>
      </c>
      <c r="Y29" s="20"/>
    </row>
    <row r="30" spans="1:25" x14ac:dyDescent="0.2">
      <c r="A30" s="19"/>
      <c r="B30" s="91"/>
      <c r="C30" s="9"/>
      <c r="D30" s="101"/>
      <c r="E30" s="9"/>
      <c r="F30" s="9"/>
      <c r="G30" s="9"/>
      <c r="H30" s="96">
        <f t="shared" si="0"/>
        <v>0</v>
      </c>
      <c r="I30" s="19"/>
      <c r="J30" s="91"/>
      <c r="K30" s="9"/>
      <c r="L30" s="101"/>
      <c r="M30" s="9"/>
      <c r="N30" s="9"/>
      <c r="O30" s="9"/>
      <c r="P30" s="96">
        <f t="shared" si="5"/>
        <v>0</v>
      </c>
      <c r="Q30" s="20"/>
      <c r="R30" s="91"/>
      <c r="S30" s="9"/>
      <c r="T30" s="101"/>
      <c r="U30" s="9"/>
      <c r="V30" s="9"/>
      <c r="W30" s="9"/>
      <c r="X30" s="96">
        <f t="shared" si="6"/>
        <v>0</v>
      </c>
      <c r="Y30" s="20"/>
    </row>
    <row r="31" spans="1:25" ht="16" thickBot="1" x14ac:dyDescent="0.25">
      <c r="A31" s="19"/>
      <c r="B31" s="92"/>
      <c r="C31" s="93"/>
      <c r="D31" s="102"/>
      <c r="E31" s="93"/>
      <c r="F31" s="93"/>
      <c r="G31" s="93"/>
      <c r="H31" s="97">
        <f t="shared" si="0"/>
        <v>0</v>
      </c>
      <c r="I31" s="19"/>
      <c r="J31" s="92"/>
      <c r="K31" s="93"/>
      <c r="L31" s="102"/>
      <c r="M31" s="93"/>
      <c r="N31" s="93"/>
      <c r="O31" s="93"/>
      <c r="P31" s="97">
        <f t="shared" si="5"/>
        <v>0</v>
      </c>
      <c r="Q31" s="20"/>
      <c r="R31" s="92"/>
      <c r="S31" s="93"/>
      <c r="T31" s="102"/>
      <c r="U31" s="93"/>
      <c r="V31" s="93"/>
      <c r="W31" s="93"/>
      <c r="X31" s="97">
        <f t="shared" si="6"/>
        <v>0</v>
      </c>
      <c r="Y31" s="20"/>
    </row>
    <row r="32" spans="1:25" s="1" customFormat="1" x14ac:dyDescent="0.2">
      <c r="A32" s="20"/>
      <c r="B32" s="88" t="s">
        <v>113</v>
      </c>
      <c r="C32" s="89"/>
      <c r="D32" s="106"/>
      <c r="E32" s="90"/>
      <c r="F32" s="89"/>
      <c r="G32" s="89"/>
      <c r="H32" s="95"/>
      <c r="I32" s="19"/>
      <c r="J32" s="88" t="str">
        <f>B32</f>
        <v>PRODUCE</v>
      </c>
      <c r="K32" s="89"/>
      <c r="L32" s="106"/>
      <c r="M32" s="90"/>
      <c r="N32" s="89"/>
      <c r="O32" s="89"/>
      <c r="P32" s="95"/>
      <c r="Q32" s="20"/>
      <c r="R32" s="88" t="str">
        <f>B32</f>
        <v>PRODUCE</v>
      </c>
      <c r="S32" s="89"/>
      <c r="T32" s="106"/>
      <c r="U32" s="90"/>
      <c r="V32" s="89"/>
      <c r="W32" s="89"/>
      <c r="X32" s="95"/>
      <c r="Y32" s="20"/>
    </row>
    <row r="33" spans="1:25" x14ac:dyDescent="0.2">
      <c r="A33" s="19"/>
      <c r="B33" s="91"/>
      <c r="C33" s="9"/>
      <c r="D33" s="172"/>
      <c r="E33" s="25"/>
      <c r="F33" s="9"/>
      <c r="G33" s="9"/>
      <c r="H33" s="96">
        <f t="shared" si="0"/>
        <v>0</v>
      </c>
      <c r="I33" s="19"/>
      <c r="J33" s="91"/>
      <c r="K33" s="9"/>
      <c r="L33" s="101"/>
      <c r="M33" s="9"/>
      <c r="N33" s="9"/>
      <c r="O33" s="9"/>
      <c r="P33" s="96">
        <f t="shared" ref="P33:P39" si="7">IFERROR(L33/O33,0)</f>
        <v>0</v>
      </c>
      <c r="Q33" s="20"/>
      <c r="R33" s="91"/>
      <c r="S33" s="9"/>
      <c r="T33" s="101"/>
      <c r="U33" s="9"/>
      <c r="V33" s="9"/>
      <c r="W33" s="9"/>
      <c r="X33" s="96">
        <f t="shared" ref="X33:X39" si="8">IFERROR(T33/W33,0)</f>
        <v>0</v>
      </c>
      <c r="Y33" s="20"/>
    </row>
    <row r="34" spans="1:25" x14ac:dyDescent="0.2">
      <c r="A34" s="19"/>
      <c r="B34" s="91"/>
      <c r="C34" s="9"/>
      <c r="D34" s="101"/>
      <c r="E34" s="9"/>
      <c r="F34" s="9"/>
      <c r="G34" s="9"/>
      <c r="H34" s="96">
        <f t="shared" si="0"/>
        <v>0</v>
      </c>
      <c r="I34" s="19"/>
      <c r="J34" s="91"/>
      <c r="K34" s="9"/>
      <c r="L34" s="101"/>
      <c r="M34" s="9"/>
      <c r="N34" s="9"/>
      <c r="O34" s="9"/>
      <c r="P34" s="96">
        <f t="shared" si="7"/>
        <v>0</v>
      </c>
      <c r="Q34" s="20"/>
      <c r="R34" s="91"/>
      <c r="S34" s="9"/>
      <c r="T34" s="101"/>
      <c r="U34" s="9"/>
      <c r="V34" s="9"/>
      <c r="W34" s="9"/>
      <c r="X34" s="96">
        <f t="shared" si="8"/>
        <v>0</v>
      </c>
      <c r="Y34" s="20"/>
    </row>
    <row r="35" spans="1:25" x14ac:dyDescent="0.2">
      <c r="A35" s="19"/>
      <c r="B35" s="91"/>
      <c r="C35" s="9"/>
      <c r="D35" s="101"/>
      <c r="E35" s="9"/>
      <c r="F35" s="9"/>
      <c r="G35" s="9"/>
      <c r="H35" s="96">
        <f t="shared" si="0"/>
        <v>0</v>
      </c>
      <c r="I35" s="19"/>
      <c r="J35" s="91"/>
      <c r="K35" s="9"/>
      <c r="L35" s="101"/>
      <c r="M35" s="9"/>
      <c r="N35" s="9"/>
      <c r="O35" s="9"/>
      <c r="P35" s="96">
        <f t="shared" si="7"/>
        <v>0</v>
      </c>
      <c r="Q35" s="20"/>
      <c r="R35" s="91"/>
      <c r="S35" s="9"/>
      <c r="T35" s="101"/>
      <c r="U35" s="9"/>
      <c r="V35" s="9"/>
      <c r="W35" s="9"/>
      <c r="X35" s="96">
        <f t="shared" si="8"/>
        <v>0</v>
      </c>
      <c r="Y35" s="20"/>
    </row>
    <row r="36" spans="1:25" x14ac:dyDescent="0.2">
      <c r="A36" s="19"/>
      <c r="B36" s="91"/>
      <c r="C36" s="9"/>
      <c r="D36" s="101"/>
      <c r="E36" s="9"/>
      <c r="F36" s="9"/>
      <c r="G36" s="9"/>
      <c r="H36" s="96">
        <f t="shared" si="0"/>
        <v>0</v>
      </c>
      <c r="I36" s="19"/>
      <c r="J36" s="91"/>
      <c r="K36" s="9"/>
      <c r="L36" s="101"/>
      <c r="M36" s="9"/>
      <c r="N36" s="9"/>
      <c r="O36" s="9"/>
      <c r="P36" s="96">
        <f t="shared" si="7"/>
        <v>0</v>
      </c>
      <c r="Q36" s="20"/>
      <c r="R36" s="91"/>
      <c r="S36" s="9"/>
      <c r="T36" s="101"/>
      <c r="U36" s="9"/>
      <c r="V36" s="9"/>
      <c r="W36" s="9"/>
      <c r="X36" s="96">
        <f t="shared" si="8"/>
        <v>0</v>
      </c>
      <c r="Y36" s="20"/>
    </row>
    <row r="37" spans="1:25" x14ac:dyDescent="0.2">
      <c r="A37" s="19"/>
      <c r="B37" s="91"/>
      <c r="C37" s="9"/>
      <c r="D37" s="101"/>
      <c r="E37" s="9"/>
      <c r="F37" s="9"/>
      <c r="G37" s="9"/>
      <c r="H37" s="96">
        <f t="shared" si="0"/>
        <v>0</v>
      </c>
      <c r="I37" s="19"/>
      <c r="J37" s="91"/>
      <c r="K37" s="9"/>
      <c r="L37" s="101"/>
      <c r="M37" s="9"/>
      <c r="N37" s="9"/>
      <c r="O37" s="9"/>
      <c r="P37" s="96">
        <f t="shared" si="7"/>
        <v>0</v>
      </c>
      <c r="Q37" s="20"/>
      <c r="R37" s="91"/>
      <c r="S37" s="9"/>
      <c r="T37" s="101"/>
      <c r="U37" s="9"/>
      <c r="V37" s="9"/>
      <c r="W37" s="9"/>
      <c r="X37" s="96">
        <f t="shared" si="8"/>
        <v>0</v>
      </c>
      <c r="Y37" s="20"/>
    </row>
    <row r="38" spans="1:25" x14ac:dyDescent="0.2">
      <c r="A38" s="19"/>
      <c r="B38" s="91"/>
      <c r="C38" s="9"/>
      <c r="D38" s="101"/>
      <c r="E38" s="9"/>
      <c r="F38" s="9"/>
      <c r="G38" s="9"/>
      <c r="H38" s="96">
        <f t="shared" si="0"/>
        <v>0</v>
      </c>
      <c r="I38" s="19"/>
      <c r="J38" s="91"/>
      <c r="K38" s="9"/>
      <c r="L38" s="101"/>
      <c r="M38" s="9"/>
      <c r="N38" s="9"/>
      <c r="O38" s="9"/>
      <c r="P38" s="96">
        <f t="shared" si="7"/>
        <v>0</v>
      </c>
      <c r="Q38" s="20"/>
      <c r="R38" s="91"/>
      <c r="S38" s="9"/>
      <c r="T38" s="101"/>
      <c r="U38" s="9"/>
      <c r="V38" s="9"/>
      <c r="W38" s="9"/>
      <c r="X38" s="96">
        <f t="shared" si="8"/>
        <v>0</v>
      </c>
      <c r="Y38" s="20"/>
    </row>
    <row r="39" spans="1:25" ht="16" thickBot="1" x14ac:dyDescent="0.25">
      <c r="A39" s="19"/>
      <c r="B39" s="92"/>
      <c r="C39" s="93"/>
      <c r="D39" s="102"/>
      <c r="E39" s="93"/>
      <c r="F39" s="93"/>
      <c r="G39" s="93"/>
      <c r="H39" s="97">
        <f t="shared" si="0"/>
        <v>0</v>
      </c>
      <c r="I39" s="19"/>
      <c r="J39" s="92"/>
      <c r="K39" s="93"/>
      <c r="L39" s="102"/>
      <c r="M39" s="93"/>
      <c r="N39" s="93"/>
      <c r="O39" s="93"/>
      <c r="P39" s="97">
        <f t="shared" si="7"/>
        <v>0</v>
      </c>
      <c r="Q39" s="20"/>
      <c r="R39" s="92"/>
      <c r="S39" s="93"/>
      <c r="T39" s="102"/>
      <c r="U39" s="93"/>
      <c r="V39" s="93"/>
      <c r="W39" s="93"/>
      <c r="X39" s="97">
        <f t="shared" si="8"/>
        <v>0</v>
      </c>
      <c r="Y39" s="20"/>
    </row>
    <row r="40" spans="1:25" s="1" customFormat="1" x14ac:dyDescent="0.2">
      <c r="A40" s="20"/>
      <c r="B40" s="88" t="s">
        <v>114</v>
      </c>
      <c r="C40" s="89"/>
      <c r="D40" s="106"/>
      <c r="E40" s="90"/>
      <c r="F40" s="89"/>
      <c r="G40" s="89"/>
      <c r="H40" s="95"/>
      <c r="I40" s="19"/>
      <c r="J40" s="88" t="str">
        <f>B40</f>
        <v>BAKERY</v>
      </c>
      <c r="K40" s="89"/>
      <c r="L40" s="106"/>
      <c r="M40" s="90"/>
      <c r="N40" s="89"/>
      <c r="O40" s="89"/>
      <c r="P40" s="95"/>
      <c r="Q40" s="20"/>
      <c r="R40" s="88" t="str">
        <f>B40</f>
        <v>BAKERY</v>
      </c>
      <c r="S40" s="89"/>
      <c r="T40" s="106"/>
      <c r="U40" s="90"/>
      <c r="V40" s="89"/>
      <c r="W40" s="89"/>
      <c r="X40" s="95"/>
      <c r="Y40" s="20"/>
    </row>
    <row r="41" spans="1:25" x14ac:dyDescent="0.2">
      <c r="A41" s="19"/>
      <c r="B41" s="91"/>
      <c r="C41" s="9"/>
      <c r="D41" s="101"/>
      <c r="E41" s="9"/>
      <c r="F41" s="9"/>
      <c r="G41" s="9"/>
      <c r="H41" s="96">
        <f t="shared" ref="H41:H47" si="9">IFERROR(D41/G41,0)</f>
        <v>0</v>
      </c>
      <c r="I41" s="19"/>
      <c r="J41" s="91"/>
      <c r="K41" s="9"/>
      <c r="L41" s="101"/>
      <c r="M41" s="9"/>
      <c r="N41" s="9"/>
      <c r="O41" s="9"/>
      <c r="P41" s="96">
        <f t="shared" ref="P41:P47" si="10">IFERROR(L41/O41,0)</f>
        <v>0</v>
      </c>
      <c r="Q41" s="20"/>
      <c r="R41" s="91"/>
      <c r="S41" s="9"/>
      <c r="T41" s="101"/>
      <c r="U41" s="9"/>
      <c r="V41" s="9"/>
      <c r="W41" s="9"/>
      <c r="X41" s="96">
        <f t="shared" ref="X41:X47" si="11">IFERROR(T41/W41,0)</f>
        <v>0</v>
      </c>
      <c r="Y41" s="20"/>
    </row>
    <row r="42" spans="1:25" x14ac:dyDescent="0.2">
      <c r="A42" s="19"/>
      <c r="B42" s="91"/>
      <c r="C42" s="9"/>
      <c r="D42" s="101"/>
      <c r="E42" s="9"/>
      <c r="F42" s="9"/>
      <c r="G42" s="9"/>
      <c r="H42" s="96">
        <f t="shared" si="9"/>
        <v>0</v>
      </c>
      <c r="I42" s="19"/>
      <c r="J42" s="91"/>
      <c r="K42" s="9"/>
      <c r="L42" s="101"/>
      <c r="M42" s="9"/>
      <c r="N42" s="9"/>
      <c r="O42" s="9"/>
      <c r="P42" s="96">
        <f t="shared" si="10"/>
        <v>0</v>
      </c>
      <c r="Q42" s="20"/>
      <c r="R42" s="91"/>
      <c r="S42" s="9"/>
      <c r="T42" s="101"/>
      <c r="U42" s="9"/>
      <c r="V42" s="9"/>
      <c r="W42" s="9"/>
      <c r="X42" s="96">
        <f t="shared" si="11"/>
        <v>0</v>
      </c>
      <c r="Y42" s="20"/>
    </row>
    <row r="43" spans="1:25" x14ac:dyDescent="0.2">
      <c r="A43" s="19"/>
      <c r="B43" s="91"/>
      <c r="C43" s="9"/>
      <c r="D43" s="101"/>
      <c r="E43" s="9"/>
      <c r="F43" s="9"/>
      <c r="G43" s="9"/>
      <c r="H43" s="96">
        <f t="shared" si="9"/>
        <v>0</v>
      </c>
      <c r="I43" s="19"/>
      <c r="J43" s="91"/>
      <c r="K43" s="9"/>
      <c r="L43" s="101"/>
      <c r="M43" s="9"/>
      <c r="N43" s="9"/>
      <c r="O43" s="9"/>
      <c r="P43" s="96">
        <f t="shared" si="10"/>
        <v>0</v>
      </c>
      <c r="Q43" s="20"/>
      <c r="R43" s="91"/>
      <c r="S43" s="9"/>
      <c r="T43" s="101"/>
      <c r="U43" s="9"/>
      <c r="V43" s="9"/>
      <c r="W43" s="9"/>
      <c r="X43" s="96">
        <f t="shared" si="11"/>
        <v>0</v>
      </c>
      <c r="Y43" s="20"/>
    </row>
    <row r="44" spans="1:25" x14ac:dyDescent="0.2">
      <c r="A44" s="19"/>
      <c r="B44" s="91"/>
      <c r="C44" s="9"/>
      <c r="D44" s="101"/>
      <c r="E44" s="9"/>
      <c r="F44" s="9"/>
      <c r="G44" s="9"/>
      <c r="H44" s="96">
        <f t="shared" si="9"/>
        <v>0</v>
      </c>
      <c r="I44" s="19"/>
      <c r="J44" s="91"/>
      <c r="K44" s="9"/>
      <c r="L44" s="101"/>
      <c r="M44" s="9"/>
      <c r="N44" s="9"/>
      <c r="O44" s="9"/>
      <c r="P44" s="96">
        <f t="shared" si="10"/>
        <v>0</v>
      </c>
      <c r="Q44" s="20"/>
      <c r="R44" s="91"/>
      <c r="S44" s="9"/>
      <c r="T44" s="101"/>
      <c r="U44" s="9"/>
      <c r="V44" s="9"/>
      <c r="W44" s="9"/>
      <c r="X44" s="96">
        <f t="shared" si="11"/>
        <v>0</v>
      </c>
      <c r="Y44" s="20"/>
    </row>
    <row r="45" spans="1:25" x14ac:dyDescent="0.2">
      <c r="A45" s="19"/>
      <c r="B45" s="91"/>
      <c r="C45" s="9"/>
      <c r="D45" s="101"/>
      <c r="E45" s="9"/>
      <c r="F45" s="9"/>
      <c r="G45" s="9"/>
      <c r="H45" s="96">
        <f t="shared" si="9"/>
        <v>0</v>
      </c>
      <c r="I45" s="19"/>
      <c r="J45" s="91"/>
      <c r="K45" s="9"/>
      <c r="L45" s="101"/>
      <c r="M45" s="9"/>
      <c r="N45" s="9"/>
      <c r="O45" s="9"/>
      <c r="P45" s="96">
        <f t="shared" si="10"/>
        <v>0</v>
      </c>
      <c r="Q45" s="20"/>
      <c r="R45" s="91"/>
      <c r="S45" s="9"/>
      <c r="T45" s="101"/>
      <c r="U45" s="9"/>
      <c r="V45" s="9"/>
      <c r="W45" s="9"/>
      <c r="X45" s="96">
        <f t="shared" si="11"/>
        <v>0</v>
      </c>
      <c r="Y45" s="20"/>
    </row>
    <row r="46" spans="1:25" x14ac:dyDescent="0.2">
      <c r="A46" s="19"/>
      <c r="B46" s="91"/>
      <c r="C46" s="9"/>
      <c r="D46" s="101"/>
      <c r="E46" s="9"/>
      <c r="F46" s="9"/>
      <c r="G46" s="9"/>
      <c r="H46" s="96">
        <f t="shared" si="9"/>
        <v>0</v>
      </c>
      <c r="I46" s="19"/>
      <c r="J46" s="91"/>
      <c r="K46" s="9"/>
      <c r="L46" s="101"/>
      <c r="M46" s="9"/>
      <c r="N46" s="9"/>
      <c r="O46" s="9"/>
      <c r="P46" s="96">
        <f t="shared" si="10"/>
        <v>0</v>
      </c>
      <c r="Q46" s="20"/>
      <c r="R46" s="91"/>
      <c r="S46" s="9"/>
      <c r="T46" s="101"/>
      <c r="U46" s="9"/>
      <c r="V46" s="9"/>
      <c r="W46" s="9"/>
      <c r="X46" s="96">
        <f t="shared" si="11"/>
        <v>0</v>
      </c>
      <c r="Y46" s="20"/>
    </row>
    <row r="47" spans="1:25" ht="16" thickBot="1" x14ac:dyDescent="0.25">
      <c r="A47" s="19"/>
      <c r="B47" s="92"/>
      <c r="C47" s="93"/>
      <c r="D47" s="102"/>
      <c r="E47" s="93"/>
      <c r="F47" s="93"/>
      <c r="G47" s="93"/>
      <c r="H47" s="97">
        <f t="shared" si="9"/>
        <v>0</v>
      </c>
      <c r="I47" s="19"/>
      <c r="J47" s="92"/>
      <c r="K47" s="93"/>
      <c r="L47" s="102"/>
      <c r="M47" s="93"/>
      <c r="N47" s="93"/>
      <c r="O47" s="93"/>
      <c r="P47" s="97">
        <f t="shared" si="10"/>
        <v>0</v>
      </c>
      <c r="Q47" s="20"/>
      <c r="R47" s="92"/>
      <c r="S47" s="93"/>
      <c r="T47" s="102"/>
      <c r="U47" s="93"/>
      <c r="V47" s="93"/>
      <c r="W47" s="93"/>
      <c r="X47" s="97">
        <f t="shared" si="11"/>
        <v>0</v>
      </c>
      <c r="Y47" s="20"/>
    </row>
    <row r="48" spans="1:25" s="1" customFormat="1" x14ac:dyDescent="0.2">
      <c r="A48" s="20"/>
      <c r="B48" s="401" t="s">
        <v>26</v>
      </c>
      <c r="C48" s="388"/>
      <c r="D48" s="402"/>
      <c r="E48" s="387" t="s">
        <v>15</v>
      </c>
      <c r="F48" s="388"/>
      <c r="G48" s="388"/>
      <c r="H48" s="389"/>
      <c r="I48" s="19"/>
      <c r="J48" s="401" t="s">
        <v>26</v>
      </c>
      <c r="K48" s="388"/>
      <c r="L48" s="402"/>
      <c r="M48" s="387" t="s">
        <v>15</v>
      </c>
      <c r="N48" s="388"/>
      <c r="O48" s="388"/>
      <c r="P48" s="389"/>
      <c r="Q48" s="20"/>
      <c r="R48" s="401" t="s">
        <v>26</v>
      </c>
      <c r="S48" s="388"/>
      <c r="T48" s="402"/>
      <c r="U48" s="387" t="s">
        <v>15</v>
      </c>
      <c r="V48" s="388"/>
      <c r="W48" s="388"/>
      <c r="X48" s="389"/>
      <c r="Y48" s="20"/>
    </row>
    <row r="49" spans="1:25" s="1" customFormat="1" ht="16" thickBot="1" x14ac:dyDescent="0.25">
      <c r="A49" s="20"/>
      <c r="B49" s="128" t="s">
        <v>8</v>
      </c>
      <c r="C49" s="129" t="s">
        <v>16</v>
      </c>
      <c r="D49" s="134" t="s">
        <v>9</v>
      </c>
      <c r="E49" s="131" t="s">
        <v>44</v>
      </c>
      <c r="F49" s="132" t="s">
        <v>5</v>
      </c>
      <c r="G49" s="129" t="s">
        <v>6</v>
      </c>
      <c r="H49" s="133" t="s">
        <v>10</v>
      </c>
      <c r="I49" s="19"/>
      <c r="J49" s="128" t="s">
        <v>8</v>
      </c>
      <c r="K49" s="129" t="s">
        <v>16</v>
      </c>
      <c r="L49" s="134" t="s">
        <v>9</v>
      </c>
      <c r="M49" s="131" t="s">
        <v>44</v>
      </c>
      <c r="N49" s="132" t="s">
        <v>5</v>
      </c>
      <c r="O49" s="129" t="s">
        <v>6</v>
      </c>
      <c r="P49" s="133" t="s">
        <v>10</v>
      </c>
      <c r="Q49" s="20"/>
      <c r="R49" s="128" t="s">
        <v>8</v>
      </c>
      <c r="S49" s="129" t="s">
        <v>16</v>
      </c>
      <c r="T49" s="134" t="s">
        <v>9</v>
      </c>
      <c r="U49" s="131" t="s">
        <v>44</v>
      </c>
      <c r="V49" s="132" t="s">
        <v>5</v>
      </c>
      <c r="W49" s="129" t="s">
        <v>6</v>
      </c>
      <c r="X49" s="133" t="s">
        <v>10</v>
      </c>
      <c r="Y49" s="20"/>
    </row>
    <row r="50" spans="1:25" s="1" customFormat="1" x14ac:dyDescent="0.2">
      <c r="A50" s="20"/>
      <c r="B50" s="88" t="s">
        <v>115</v>
      </c>
      <c r="C50" s="89"/>
      <c r="D50" s="106"/>
      <c r="E50" s="90"/>
      <c r="F50" s="89"/>
      <c r="G50" s="89"/>
      <c r="H50" s="135"/>
      <c r="I50" s="19"/>
      <c r="J50" s="88" t="str">
        <f>B50</f>
        <v>PANTRY</v>
      </c>
      <c r="K50" s="89"/>
      <c r="L50" s="106"/>
      <c r="M50" s="90"/>
      <c r="N50" s="89"/>
      <c r="O50" s="89"/>
      <c r="P50" s="135"/>
      <c r="Q50" s="20"/>
      <c r="R50" s="88" t="str">
        <f>B50</f>
        <v>PANTRY</v>
      </c>
      <c r="S50" s="89"/>
      <c r="T50" s="106"/>
      <c r="U50" s="90"/>
      <c r="V50" s="89"/>
      <c r="W50" s="89"/>
      <c r="X50" s="135"/>
      <c r="Y50" s="20"/>
    </row>
    <row r="51" spans="1:25" x14ac:dyDescent="0.2">
      <c r="A51" s="19"/>
      <c r="B51" s="91"/>
      <c r="C51" s="9"/>
      <c r="D51" s="101"/>
      <c r="E51" s="9"/>
      <c r="F51" s="9"/>
      <c r="G51" s="9"/>
      <c r="H51" s="136">
        <f>IFERROR(D51/G51,0)</f>
        <v>0</v>
      </c>
      <c r="I51" s="19"/>
      <c r="J51" s="91"/>
      <c r="K51" s="9"/>
      <c r="L51" s="101"/>
      <c r="M51" s="9"/>
      <c r="N51" s="9"/>
      <c r="O51" s="9"/>
      <c r="P51" s="136">
        <f>IFERROR(L51/O51,0)</f>
        <v>0</v>
      </c>
      <c r="Q51" s="20"/>
      <c r="R51" s="91"/>
      <c r="S51" s="9"/>
      <c r="T51" s="101"/>
      <c r="U51" s="9"/>
      <c r="V51" s="9"/>
      <c r="W51" s="9"/>
      <c r="X51" s="136">
        <f>IFERROR(T51/W51,0)</f>
        <v>0</v>
      </c>
      <c r="Y51" s="20"/>
    </row>
    <row r="52" spans="1:25" x14ac:dyDescent="0.2">
      <c r="A52" s="19"/>
      <c r="B52" s="91"/>
      <c r="C52" s="9"/>
      <c r="D52" s="101"/>
      <c r="E52" s="9"/>
      <c r="F52" s="9"/>
      <c r="G52" s="9"/>
      <c r="H52" s="96">
        <f t="shared" ref="H52:H58" si="12">IFERROR(D52/G52,0)</f>
        <v>0</v>
      </c>
      <c r="I52" s="19"/>
      <c r="J52" s="91"/>
      <c r="K52" s="9"/>
      <c r="L52" s="101"/>
      <c r="M52" s="9"/>
      <c r="N52" s="9"/>
      <c r="O52" s="9"/>
      <c r="P52" s="96">
        <f t="shared" ref="P52:P58" si="13">IFERROR(L52/O52,0)</f>
        <v>0</v>
      </c>
      <c r="Q52" s="20"/>
      <c r="R52" s="91"/>
      <c r="S52" s="9"/>
      <c r="T52" s="101"/>
      <c r="U52" s="9"/>
      <c r="V52" s="9"/>
      <c r="W52" s="9"/>
      <c r="X52" s="96">
        <f t="shared" ref="X52:X58" si="14">IFERROR(T52/W52,0)</f>
        <v>0</v>
      </c>
      <c r="Y52" s="20"/>
    </row>
    <row r="53" spans="1:25" x14ac:dyDescent="0.2">
      <c r="A53" s="19"/>
      <c r="B53" s="91"/>
      <c r="C53" s="9"/>
      <c r="D53" s="101"/>
      <c r="E53" s="9"/>
      <c r="F53" s="9"/>
      <c r="G53" s="9"/>
      <c r="H53" s="96">
        <f t="shared" si="12"/>
        <v>0</v>
      </c>
      <c r="I53" s="19"/>
      <c r="J53" s="91"/>
      <c r="K53" s="9"/>
      <c r="L53" s="101"/>
      <c r="M53" s="9"/>
      <c r="N53" s="9"/>
      <c r="O53" s="9"/>
      <c r="P53" s="96">
        <f t="shared" si="13"/>
        <v>0</v>
      </c>
      <c r="Q53" s="20"/>
      <c r="R53" s="91"/>
      <c r="S53" s="9"/>
      <c r="T53" s="101"/>
      <c r="U53" s="9"/>
      <c r="V53" s="9"/>
      <c r="W53" s="9"/>
      <c r="X53" s="96">
        <f t="shared" si="14"/>
        <v>0</v>
      </c>
      <c r="Y53" s="20"/>
    </row>
    <row r="54" spans="1:25" x14ac:dyDescent="0.2">
      <c r="A54" s="19"/>
      <c r="B54" s="91"/>
      <c r="C54" s="9"/>
      <c r="D54" s="101"/>
      <c r="E54" s="9"/>
      <c r="F54" s="9"/>
      <c r="G54" s="9"/>
      <c r="H54" s="96">
        <f t="shared" si="12"/>
        <v>0</v>
      </c>
      <c r="I54" s="19"/>
      <c r="J54" s="91"/>
      <c r="K54" s="9"/>
      <c r="L54" s="101"/>
      <c r="M54" s="9"/>
      <c r="N54" s="9"/>
      <c r="O54" s="9"/>
      <c r="P54" s="96">
        <f t="shared" si="13"/>
        <v>0</v>
      </c>
      <c r="Q54" s="20"/>
      <c r="R54" s="91"/>
      <c r="S54" s="9"/>
      <c r="T54" s="101"/>
      <c r="U54" s="9"/>
      <c r="V54" s="9"/>
      <c r="W54" s="9"/>
      <c r="X54" s="96">
        <f t="shared" si="14"/>
        <v>0</v>
      </c>
      <c r="Y54" s="20"/>
    </row>
    <row r="55" spans="1:25" x14ac:dyDescent="0.2">
      <c r="A55" s="19"/>
      <c r="B55" s="91"/>
      <c r="C55" s="9"/>
      <c r="D55" s="101"/>
      <c r="E55" s="9"/>
      <c r="F55" s="9"/>
      <c r="G55" s="9"/>
      <c r="H55" s="96">
        <f t="shared" si="12"/>
        <v>0</v>
      </c>
      <c r="I55" s="19"/>
      <c r="J55" s="91"/>
      <c r="K55" s="9"/>
      <c r="L55" s="101"/>
      <c r="M55" s="9"/>
      <c r="N55" s="9"/>
      <c r="O55" s="9"/>
      <c r="P55" s="96">
        <f t="shared" si="13"/>
        <v>0</v>
      </c>
      <c r="Q55" s="20"/>
      <c r="R55" s="91"/>
      <c r="S55" s="9"/>
      <c r="T55" s="101"/>
      <c r="U55" s="9"/>
      <c r="V55" s="9"/>
      <c r="W55" s="9"/>
      <c r="X55" s="96">
        <f t="shared" si="14"/>
        <v>0</v>
      </c>
      <c r="Y55" s="20"/>
    </row>
    <row r="56" spans="1:25" x14ac:dyDescent="0.2">
      <c r="A56" s="19"/>
      <c r="B56" s="91"/>
      <c r="C56" s="9"/>
      <c r="D56" s="101"/>
      <c r="E56" s="9"/>
      <c r="F56" s="9"/>
      <c r="G56" s="9"/>
      <c r="H56" s="96">
        <f t="shared" si="12"/>
        <v>0</v>
      </c>
      <c r="I56" s="19"/>
      <c r="J56" s="91"/>
      <c r="K56" s="9"/>
      <c r="L56" s="101"/>
      <c r="M56" s="9"/>
      <c r="N56" s="9"/>
      <c r="O56" s="9"/>
      <c r="P56" s="96">
        <f t="shared" si="13"/>
        <v>0</v>
      </c>
      <c r="Q56" s="20"/>
      <c r="R56" s="91"/>
      <c r="S56" s="9"/>
      <c r="T56" s="101"/>
      <c r="U56" s="9"/>
      <c r="V56" s="9"/>
      <c r="W56" s="9"/>
      <c r="X56" s="96">
        <f t="shared" si="14"/>
        <v>0</v>
      </c>
      <c r="Y56" s="20"/>
    </row>
    <row r="57" spans="1:25" x14ac:dyDescent="0.2">
      <c r="A57" s="19"/>
      <c r="B57" s="91"/>
      <c r="C57" s="9"/>
      <c r="D57" s="101"/>
      <c r="E57" s="9"/>
      <c r="F57" s="9"/>
      <c r="G57" s="9"/>
      <c r="H57" s="96">
        <f t="shared" si="12"/>
        <v>0</v>
      </c>
      <c r="I57" s="19"/>
      <c r="J57" s="91"/>
      <c r="K57" s="9"/>
      <c r="L57" s="101"/>
      <c r="M57" s="9"/>
      <c r="N57" s="9"/>
      <c r="O57" s="9"/>
      <c r="P57" s="96">
        <f t="shared" si="13"/>
        <v>0</v>
      </c>
      <c r="Q57" s="20"/>
      <c r="R57" s="91"/>
      <c r="S57" s="9"/>
      <c r="T57" s="101"/>
      <c r="U57" s="9"/>
      <c r="V57" s="9"/>
      <c r="W57" s="9"/>
      <c r="X57" s="96">
        <f t="shared" si="14"/>
        <v>0</v>
      </c>
      <c r="Y57" s="20"/>
    </row>
    <row r="58" spans="1:25" ht="16" thickBot="1" x14ac:dyDescent="0.25">
      <c r="A58" s="19"/>
      <c r="B58" s="92"/>
      <c r="C58" s="93"/>
      <c r="D58" s="102"/>
      <c r="E58" s="93"/>
      <c r="F58" s="93"/>
      <c r="G58" s="93"/>
      <c r="H58" s="97">
        <f t="shared" si="12"/>
        <v>0</v>
      </c>
      <c r="I58" s="19"/>
      <c r="J58" s="92"/>
      <c r="K58" s="93"/>
      <c r="L58" s="102"/>
      <c r="M58" s="93"/>
      <c r="N58" s="93"/>
      <c r="O58" s="93"/>
      <c r="P58" s="97">
        <f t="shared" si="13"/>
        <v>0</v>
      </c>
      <c r="Q58" s="20"/>
      <c r="R58" s="92"/>
      <c r="S58" s="93"/>
      <c r="T58" s="102"/>
      <c r="U58" s="93"/>
      <c r="V58" s="93"/>
      <c r="W58" s="93"/>
      <c r="X58" s="97">
        <f t="shared" si="14"/>
        <v>0</v>
      </c>
      <c r="Y58" s="20"/>
    </row>
    <row r="59" spans="1:25" x14ac:dyDescent="0.2">
      <c r="A59" s="19"/>
      <c r="B59" s="137"/>
      <c r="C59" s="138"/>
      <c r="D59" s="139"/>
      <c r="E59" s="138"/>
      <c r="F59" s="138"/>
      <c r="G59" s="138"/>
      <c r="H59" s="140">
        <f t="shared" ref="H59:H65" si="15">IFERROR(D59/G59,0)</f>
        <v>0</v>
      </c>
      <c r="I59" s="19"/>
      <c r="J59" s="137"/>
      <c r="K59" s="138"/>
      <c r="L59" s="139"/>
      <c r="M59" s="138"/>
      <c r="N59" s="138"/>
      <c r="O59" s="138"/>
      <c r="P59" s="140">
        <f t="shared" ref="P59:P65" si="16">IFERROR(L59/O59,0)</f>
        <v>0</v>
      </c>
      <c r="Q59" s="20"/>
      <c r="R59" s="137"/>
      <c r="S59" s="138"/>
      <c r="T59" s="139"/>
      <c r="U59" s="138"/>
      <c r="V59" s="138"/>
      <c r="W59" s="138"/>
      <c r="X59" s="140">
        <f t="shared" ref="X59:X65" si="17">IFERROR(T59/W59,0)</f>
        <v>0</v>
      </c>
      <c r="Y59" s="20"/>
    </row>
    <row r="60" spans="1:25" x14ac:dyDescent="0.2">
      <c r="A60" s="19"/>
      <c r="B60" s="94"/>
      <c r="C60" s="18"/>
      <c r="D60" s="103"/>
      <c r="E60" s="18"/>
      <c r="F60" s="18"/>
      <c r="G60" s="18"/>
      <c r="H60" s="96">
        <f t="shared" si="15"/>
        <v>0</v>
      </c>
      <c r="I60" s="19"/>
      <c r="J60" s="94"/>
      <c r="K60" s="18"/>
      <c r="L60" s="103"/>
      <c r="M60" s="18"/>
      <c r="N60" s="18"/>
      <c r="O60" s="18"/>
      <c r="P60" s="96">
        <f t="shared" si="16"/>
        <v>0</v>
      </c>
      <c r="Q60" s="20"/>
      <c r="R60" s="94"/>
      <c r="S60" s="18"/>
      <c r="T60" s="103"/>
      <c r="U60" s="18"/>
      <c r="V60" s="18"/>
      <c r="W60" s="18"/>
      <c r="X60" s="96">
        <f t="shared" si="17"/>
        <v>0</v>
      </c>
      <c r="Y60" s="20"/>
    </row>
    <row r="61" spans="1:25" x14ac:dyDescent="0.2">
      <c r="A61" s="19"/>
      <c r="B61" s="94"/>
      <c r="C61" s="18"/>
      <c r="D61" s="103"/>
      <c r="E61" s="18"/>
      <c r="F61" s="18"/>
      <c r="G61" s="18"/>
      <c r="H61" s="96">
        <f t="shared" si="15"/>
        <v>0</v>
      </c>
      <c r="I61" s="19"/>
      <c r="J61" s="94"/>
      <c r="K61" s="18"/>
      <c r="L61" s="103"/>
      <c r="M61" s="18"/>
      <c r="N61" s="18"/>
      <c r="O61" s="18"/>
      <c r="P61" s="96">
        <f t="shared" si="16"/>
        <v>0</v>
      </c>
      <c r="Q61" s="20"/>
      <c r="R61" s="94"/>
      <c r="S61" s="18"/>
      <c r="T61" s="103"/>
      <c r="U61" s="18"/>
      <c r="V61" s="18"/>
      <c r="W61" s="18"/>
      <c r="X61" s="96">
        <f t="shared" si="17"/>
        <v>0</v>
      </c>
      <c r="Y61" s="20"/>
    </row>
    <row r="62" spans="1:25" x14ac:dyDescent="0.2">
      <c r="A62" s="19"/>
      <c r="B62" s="94"/>
      <c r="C62" s="18"/>
      <c r="D62" s="103"/>
      <c r="E62" s="18"/>
      <c r="F62" s="18"/>
      <c r="G62" s="18"/>
      <c r="H62" s="96">
        <f t="shared" si="15"/>
        <v>0</v>
      </c>
      <c r="I62" s="19"/>
      <c r="J62" s="94"/>
      <c r="K62" s="18"/>
      <c r="L62" s="103"/>
      <c r="M62" s="18"/>
      <c r="N62" s="18"/>
      <c r="O62" s="18"/>
      <c r="P62" s="96">
        <f t="shared" si="16"/>
        <v>0</v>
      </c>
      <c r="Q62" s="20"/>
      <c r="R62" s="94"/>
      <c r="S62" s="18"/>
      <c r="T62" s="103"/>
      <c r="U62" s="18"/>
      <c r="V62" s="18"/>
      <c r="W62" s="18"/>
      <c r="X62" s="96">
        <f t="shared" si="17"/>
        <v>0</v>
      </c>
      <c r="Y62" s="20"/>
    </row>
    <row r="63" spans="1:25" x14ac:dyDescent="0.2">
      <c r="A63" s="19"/>
      <c r="B63" s="91"/>
      <c r="C63" s="9"/>
      <c r="D63" s="101"/>
      <c r="E63" s="9"/>
      <c r="F63" s="9"/>
      <c r="G63" s="9"/>
      <c r="H63" s="96">
        <f t="shared" si="15"/>
        <v>0</v>
      </c>
      <c r="I63" s="19"/>
      <c r="J63" s="91"/>
      <c r="K63" s="9"/>
      <c r="L63" s="101"/>
      <c r="M63" s="9"/>
      <c r="N63" s="9"/>
      <c r="O63" s="9"/>
      <c r="P63" s="96">
        <f t="shared" si="16"/>
        <v>0</v>
      </c>
      <c r="Q63" s="20"/>
      <c r="R63" s="91"/>
      <c r="S63" s="9"/>
      <c r="T63" s="101"/>
      <c r="U63" s="9"/>
      <c r="V63" s="9"/>
      <c r="W63" s="9"/>
      <c r="X63" s="96">
        <f t="shared" si="17"/>
        <v>0</v>
      </c>
      <c r="Y63" s="20"/>
    </row>
    <row r="64" spans="1:25" x14ac:dyDescent="0.2">
      <c r="A64" s="19"/>
      <c r="B64" s="91"/>
      <c r="C64" s="9"/>
      <c r="D64" s="101"/>
      <c r="E64" s="9"/>
      <c r="F64" s="9"/>
      <c r="G64" s="9"/>
      <c r="H64" s="96">
        <f t="shared" si="15"/>
        <v>0</v>
      </c>
      <c r="I64" s="19"/>
      <c r="J64" s="91"/>
      <c r="K64" s="9"/>
      <c r="L64" s="101"/>
      <c r="M64" s="9"/>
      <c r="N64" s="9"/>
      <c r="O64" s="9"/>
      <c r="P64" s="96">
        <f t="shared" si="16"/>
        <v>0</v>
      </c>
      <c r="Q64" s="20"/>
      <c r="R64" s="91"/>
      <c r="S64" s="9"/>
      <c r="T64" s="101"/>
      <c r="U64" s="9"/>
      <c r="V64" s="9"/>
      <c r="W64" s="9"/>
      <c r="X64" s="96">
        <f t="shared" si="17"/>
        <v>0</v>
      </c>
      <c r="Y64" s="20"/>
    </row>
    <row r="65" spans="1:25" ht="16" thickBot="1" x14ac:dyDescent="0.25">
      <c r="A65" s="19"/>
      <c r="B65" s="92"/>
      <c r="C65" s="93"/>
      <c r="D65" s="102"/>
      <c r="E65" s="93"/>
      <c r="F65" s="93"/>
      <c r="G65" s="93"/>
      <c r="H65" s="97">
        <f t="shared" si="15"/>
        <v>0</v>
      </c>
      <c r="I65" s="19"/>
      <c r="J65" s="92"/>
      <c r="K65" s="93"/>
      <c r="L65" s="102"/>
      <c r="M65" s="93"/>
      <c r="N65" s="93"/>
      <c r="O65" s="93"/>
      <c r="P65" s="97">
        <f t="shared" si="16"/>
        <v>0</v>
      </c>
      <c r="Q65" s="20"/>
      <c r="R65" s="92"/>
      <c r="S65" s="93"/>
      <c r="T65" s="102"/>
      <c r="U65" s="93"/>
      <c r="V65" s="93"/>
      <c r="W65" s="93"/>
      <c r="X65" s="97">
        <f t="shared" si="17"/>
        <v>0</v>
      </c>
      <c r="Y65" s="20"/>
    </row>
    <row r="66" spans="1:25" x14ac:dyDescent="0.2">
      <c r="A66" s="19"/>
      <c r="B66" s="137"/>
      <c r="C66" s="138"/>
      <c r="D66" s="139"/>
      <c r="E66" s="138"/>
      <c r="F66" s="138"/>
      <c r="G66" s="138"/>
      <c r="H66" s="140">
        <f t="shared" ref="H66:H72" si="18">IFERROR(D66/G66,0)</f>
        <v>0</v>
      </c>
      <c r="I66" s="19"/>
      <c r="J66" s="137"/>
      <c r="K66" s="138"/>
      <c r="L66" s="139"/>
      <c r="M66" s="138"/>
      <c r="N66" s="138"/>
      <c r="O66" s="138"/>
      <c r="P66" s="140">
        <f t="shared" ref="P66:P72" si="19">IFERROR(L66/O66,0)</f>
        <v>0</v>
      </c>
      <c r="Q66" s="20"/>
      <c r="R66" s="137"/>
      <c r="S66" s="138"/>
      <c r="T66" s="139"/>
      <c r="U66" s="138"/>
      <c r="V66" s="138"/>
      <c r="W66" s="138"/>
      <c r="X66" s="140">
        <f t="shared" ref="X66:X72" si="20">IFERROR(T66/W66,0)</f>
        <v>0</v>
      </c>
      <c r="Y66" s="20"/>
    </row>
    <row r="67" spans="1:25" x14ac:dyDescent="0.2">
      <c r="A67" s="19"/>
      <c r="B67" s="91"/>
      <c r="C67" s="9"/>
      <c r="D67" s="101"/>
      <c r="E67" s="9"/>
      <c r="F67" s="9"/>
      <c r="G67" s="9"/>
      <c r="H67" s="96">
        <f t="shared" si="18"/>
        <v>0</v>
      </c>
      <c r="I67" s="19"/>
      <c r="J67" s="91"/>
      <c r="K67" s="9"/>
      <c r="L67" s="101"/>
      <c r="M67" s="9"/>
      <c r="N67" s="9"/>
      <c r="O67" s="9"/>
      <c r="P67" s="96">
        <f t="shared" si="19"/>
        <v>0</v>
      </c>
      <c r="Q67" s="20"/>
      <c r="R67" s="91"/>
      <c r="S67" s="9"/>
      <c r="T67" s="101"/>
      <c r="U67" s="9"/>
      <c r="V67" s="9"/>
      <c r="W67" s="9"/>
      <c r="X67" s="96">
        <f t="shared" si="20"/>
        <v>0</v>
      </c>
      <c r="Y67" s="20"/>
    </row>
    <row r="68" spans="1:25" x14ac:dyDescent="0.2">
      <c r="A68" s="19"/>
      <c r="B68" s="91"/>
      <c r="C68" s="9"/>
      <c r="D68" s="101"/>
      <c r="E68" s="9"/>
      <c r="F68" s="9"/>
      <c r="G68" s="9"/>
      <c r="H68" s="96">
        <f t="shared" si="18"/>
        <v>0</v>
      </c>
      <c r="I68" s="19"/>
      <c r="J68" s="91"/>
      <c r="K68" s="9"/>
      <c r="L68" s="101"/>
      <c r="M68" s="9"/>
      <c r="N68" s="9"/>
      <c r="O68" s="9"/>
      <c r="P68" s="96">
        <f t="shared" si="19"/>
        <v>0</v>
      </c>
      <c r="Q68" s="20"/>
      <c r="R68" s="91"/>
      <c r="S68" s="9"/>
      <c r="T68" s="101"/>
      <c r="U68" s="9"/>
      <c r="V68" s="9"/>
      <c r="W68" s="9"/>
      <c r="X68" s="96">
        <f t="shared" si="20"/>
        <v>0</v>
      </c>
      <c r="Y68" s="20"/>
    </row>
    <row r="69" spans="1:25" x14ac:dyDescent="0.2">
      <c r="A69" s="19"/>
      <c r="B69" s="91"/>
      <c r="C69" s="9"/>
      <c r="D69" s="101"/>
      <c r="E69" s="9"/>
      <c r="F69" s="9"/>
      <c r="G69" s="9"/>
      <c r="H69" s="96">
        <f t="shared" si="18"/>
        <v>0</v>
      </c>
      <c r="I69" s="19"/>
      <c r="J69" s="91"/>
      <c r="K69" s="9"/>
      <c r="L69" s="101"/>
      <c r="M69" s="9"/>
      <c r="N69" s="9"/>
      <c r="O69" s="9"/>
      <c r="P69" s="96">
        <f t="shared" si="19"/>
        <v>0</v>
      </c>
      <c r="Q69" s="20"/>
      <c r="R69" s="91"/>
      <c r="S69" s="9"/>
      <c r="T69" s="101"/>
      <c r="U69" s="9"/>
      <c r="V69" s="9"/>
      <c r="W69" s="9"/>
      <c r="X69" s="96">
        <f t="shared" si="20"/>
        <v>0</v>
      </c>
      <c r="Y69" s="20"/>
    </row>
    <row r="70" spans="1:25" x14ac:dyDescent="0.2">
      <c r="A70" s="19"/>
      <c r="B70" s="91"/>
      <c r="C70" s="9"/>
      <c r="D70" s="101"/>
      <c r="E70" s="9"/>
      <c r="F70" s="9"/>
      <c r="G70" s="9"/>
      <c r="H70" s="96">
        <f t="shared" si="18"/>
        <v>0</v>
      </c>
      <c r="I70" s="19"/>
      <c r="J70" s="91"/>
      <c r="K70" s="9"/>
      <c r="L70" s="101"/>
      <c r="M70" s="9"/>
      <c r="N70" s="9"/>
      <c r="O70" s="9"/>
      <c r="P70" s="96">
        <f t="shared" si="19"/>
        <v>0</v>
      </c>
      <c r="Q70" s="20"/>
      <c r="R70" s="91"/>
      <c r="S70" s="9"/>
      <c r="T70" s="101"/>
      <c r="U70" s="9"/>
      <c r="V70" s="9"/>
      <c r="W70" s="9"/>
      <c r="X70" s="96">
        <f t="shared" si="20"/>
        <v>0</v>
      </c>
      <c r="Y70" s="20"/>
    </row>
    <row r="71" spans="1:25" x14ac:dyDescent="0.2">
      <c r="A71" s="19"/>
      <c r="B71" s="91"/>
      <c r="C71" s="9"/>
      <c r="D71" s="101"/>
      <c r="E71" s="9"/>
      <c r="F71" s="9"/>
      <c r="G71" s="9"/>
      <c r="H71" s="96">
        <f t="shared" si="18"/>
        <v>0</v>
      </c>
      <c r="I71" s="19"/>
      <c r="J71" s="91"/>
      <c r="K71" s="9"/>
      <c r="L71" s="101"/>
      <c r="M71" s="9"/>
      <c r="N71" s="9"/>
      <c r="O71" s="9"/>
      <c r="P71" s="96">
        <f t="shared" si="19"/>
        <v>0</v>
      </c>
      <c r="Q71" s="20"/>
      <c r="R71" s="91"/>
      <c r="S71" s="9"/>
      <c r="T71" s="101"/>
      <c r="U71" s="9"/>
      <c r="V71" s="9"/>
      <c r="W71" s="9"/>
      <c r="X71" s="96">
        <f t="shared" si="20"/>
        <v>0</v>
      </c>
      <c r="Y71" s="20"/>
    </row>
    <row r="72" spans="1:25" ht="16" thickBot="1" x14ac:dyDescent="0.25">
      <c r="A72" s="19"/>
      <c r="B72" s="92"/>
      <c r="C72" s="93"/>
      <c r="D72" s="102"/>
      <c r="E72" s="93"/>
      <c r="F72" s="93"/>
      <c r="G72" s="93"/>
      <c r="H72" s="97">
        <f t="shared" si="18"/>
        <v>0</v>
      </c>
      <c r="I72" s="19"/>
      <c r="J72" s="92"/>
      <c r="K72" s="93"/>
      <c r="L72" s="102"/>
      <c r="M72" s="93"/>
      <c r="N72" s="93"/>
      <c r="O72" s="93"/>
      <c r="P72" s="97">
        <f t="shared" si="19"/>
        <v>0</v>
      </c>
      <c r="Q72" s="20"/>
      <c r="R72" s="92"/>
      <c r="S72" s="93"/>
      <c r="T72" s="102"/>
      <c r="U72" s="93"/>
      <c r="V72" s="93"/>
      <c r="W72" s="93"/>
      <c r="X72" s="97">
        <f t="shared" si="20"/>
        <v>0</v>
      </c>
      <c r="Y72" s="20"/>
    </row>
    <row r="73" spans="1:25" s="1" customFormat="1" x14ac:dyDescent="0.2">
      <c r="A73" s="20"/>
      <c r="B73" s="88" t="s">
        <v>117</v>
      </c>
      <c r="C73" s="89"/>
      <c r="D73" s="106"/>
      <c r="E73" s="90"/>
      <c r="F73" s="89"/>
      <c r="G73" s="89"/>
      <c r="H73" s="95"/>
      <c r="I73" s="19"/>
      <c r="J73" s="88" t="str">
        <f>B73</f>
        <v>PRODUCT WE MAKE IN-HOUSE (Sauces, marinades, etc.)</v>
      </c>
      <c r="K73" s="89"/>
      <c r="L73" s="106"/>
      <c r="M73" s="90"/>
      <c r="N73" s="89"/>
      <c r="O73" s="89"/>
      <c r="P73" s="95"/>
      <c r="Q73" s="20"/>
      <c r="R73" s="88" t="str">
        <f>B73</f>
        <v>PRODUCT WE MAKE IN-HOUSE (Sauces, marinades, etc.)</v>
      </c>
      <c r="S73" s="89"/>
      <c r="T73" s="106"/>
      <c r="U73" s="90"/>
      <c r="V73" s="89"/>
      <c r="W73" s="89"/>
      <c r="X73" s="95"/>
      <c r="Y73" s="20"/>
    </row>
    <row r="74" spans="1:25" x14ac:dyDescent="0.2">
      <c r="A74" s="104" t="s">
        <v>118</v>
      </c>
      <c r="B74" s="91"/>
      <c r="C74" s="9"/>
      <c r="D74" s="101"/>
      <c r="E74" s="9"/>
      <c r="F74" s="9"/>
      <c r="G74" s="9"/>
      <c r="H74" s="96">
        <f t="shared" ref="H74" si="21">IFERROR(D74/G74,0)</f>
        <v>0</v>
      </c>
      <c r="I74" s="19"/>
      <c r="J74" s="91"/>
      <c r="K74" s="9"/>
      <c r="L74" s="101"/>
      <c r="M74" s="9"/>
      <c r="N74" s="9"/>
      <c r="O74" s="9"/>
      <c r="P74" s="96">
        <f t="shared" ref="P74:P80" si="22">IFERROR(L74/O74,0)</f>
        <v>0</v>
      </c>
      <c r="Q74" s="20"/>
      <c r="R74" s="91"/>
      <c r="S74" s="9"/>
      <c r="T74" s="101"/>
      <c r="U74" s="9"/>
      <c r="V74" s="9"/>
      <c r="W74" s="9"/>
      <c r="X74" s="96">
        <f t="shared" ref="X74:X80" si="23">IFERROR(T74/W74,0)</f>
        <v>0</v>
      </c>
      <c r="Y74" s="20"/>
    </row>
    <row r="75" spans="1:25" x14ac:dyDescent="0.2">
      <c r="A75" s="19"/>
      <c r="B75" s="91"/>
      <c r="C75" s="9"/>
      <c r="D75" s="101"/>
      <c r="E75" s="9"/>
      <c r="F75" s="9"/>
      <c r="G75" s="9"/>
      <c r="H75" s="96">
        <f t="shared" ref="H75:H80" si="24">IFERROR(D75/G75,0)</f>
        <v>0</v>
      </c>
      <c r="I75" s="19"/>
      <c r="J75" s="91"/>
      <c r="K75" s="9"/>
      <c r="L75" s="101"/>
      <c r="M75" s="9"/>
      <c r="N75" s="9"/>
      <c r="O75" s="9"/>
      <c r="P75" s="96">
        <f t="shared" si="22"/>
        <v>0</v>
      </c>
      <c r="Q75" s="20"/>
      <c r="R75" s="91"/>
      <c r="S75" s="9"/>
      <c r="T75" s="101"/>
      <c r="U75" s="9"/>
      <c r="V75" s="9"/>
      <c r="W75" s="9"/>
      <c r="X75" s="96">
        <f t="shared" si="23"/>
        <v>0</v>
      </c>
      <c r="Y75" s="20"/>
    </row>
    <row r="76" spans="1:25" x14ac:dyDescent="0.2">
      <c r="A76" s="19"/>
      <c r="B76" s="91"/>
      <c r="C76" s="9"/>
      <c r="D76" s="101"/>
      <c r="E76" s="9"/>
      <c r="F76" s="9"/>
      <c r="G76" s="9"/>
      <c r="H76" s="96">
        <f t="shared" si="24"/>
        <v>0</v>
      </c>
      <c r="I76" s="19"/>
      <c r="J76" s="91"/>
      <c r="K76" s="9"/>
      <c r="L76" s="101"/>
      <c r="M76" s="9"/>
      <c r="N76" s="9"/>
      <c r="O76" s="9"/>
      <c r="P76" s="96">
        <f t="shared" si="22"/>
        <v>0</v>
      </c>
      <c r="Q76" s="20"/>
      <c r="R76" s="91"/>
      <c r="S76" s="9"/>
      <c r="T76" s="101"/>
      <c r="U76" s="9"/>
      <c r="V76" s="9"/>
      <c r="W76" s="9"/>
      <c r="X76" s="96">
        <f t="shared" si="23"/>
        <v>0</v>
      </c>
      <c r="Y76" s="20"/>
    </row>
    <row r="77" spans="1:25" x14ac:dyDescent="0.2">
      <c r="A77" s="19"/>
      <c r="B77" s="91"/>
      <c r="C77" s="9"/>
      <c r="D77" s="101"/>
      <c r="E77" s="9"/>
      <c r="F77" s="9"/>
      <c r="G77" s="9"/>
      <c r="H77" s="96">
        <f t="shared" si="24"/>
        <v>0</v>
      </c>
      <c r="I77" s="19"/>
      <c r="J77" s="91"/>
      <c r="K77" s="9"/>
      <c r="L77" s="101"/>
      <c r="M77" s="9"/>
      <c r="N77" s="9"/>
      <c r="O77" s="9"/>
      <c r="P77" s="96">
        <f t="shared" si="22"/>
        <v>0</v>
      </c>
      <c r="Q77" s="20"/>
      <c r="R77" s="91"/>
      <c r="S77" s="9"/>
      <c r="T77" s="101"/>
      <c r="U77" s="9"/>
      <c r="V77" s="9"/>
      <c r="W77" s="9"/>
      <c r="X77" s="96">
        <f t="shared" si="23"/>
        <v>0</v>
      </c>
      <c r="Y77" s="20"/>
    </row>
    <row r="78" spans="1:25" x14ac:dyDescent="0.2">
      <c r="A78" s="19"/>
      <c r="B78" s="91"/>
      <c r="C78" s="9"/>
      <c r="D78" s="101"/>
      <c r="E78" s="9"/>
      <c r="F78" s="9"/>
      <c r="G78" s="9"/>
      <c r="H78" s="96">
        <f t="shared" si="24"/>
        <v>0</v>
      </c>
      <c r="I78" s="19"/>
      <c r="J78" s="91"/>
      <c r="K78" s="9"/>
      <c r="L78" s="101"/>
      <c r="M78" s="9"/>
      <c r="N78" s="9"/>
      <c r="O78" s="9"/>
      <c r="P78" s="96">
        <f t="shared" si="22"/>
        <v>0</v>
      </c>
      <c r="Q78" s="20"/>
      <c r="R78" s="91"/>
      <c r="S78" s="9"/>
      <c r="T78" s="101"/>
      <c r="U78" s="9"/>
      <c r="V78" s="9"/>
      <c r="W78" s="9"/>
      <c r="X78" s="96">
        <f t="shared" si="23"/>
        <v>0</v>
      </c>
      <c r="Y78" s="20"/>
    </row>
    <row r="79" spans="1:25" x14ac:dyDescent="0.2">
      <c r="A79" s="19"/>
      <c r="B79" s="91"/>
      <c r="C79" s="9"/>
      <c r="D79" s="101"/>
      <c r="E79" s="9"/>
      <c r="F79" s="9"/>
      <c r="G79" s="9"/>
      <c r="H79" s="96">
        <f t="shared" si="24"/>
        <v>0</v>
      </c>
      <c r="I79" s="19"/>
      <c r="J79" s="91"/>
      <c r="K79" s="9"/>
      <c r="L79" s="101"/>
      <c r="M79" s="9"/>
      <c r="N79" s="9"/>
      <c r="O79" s="9"/>
      <c r="P79" s="96">
        <f t="shared" si="22"/>
        <v>0</v>
      </c>
      <c r="Q79" s="20"/>
      <c r="R79" s="91"/>
      <c r="S79" s="9"/>
      <c r="T79" s="101"/>
      <c r="U79" s="9"/>
      <c r="V79" s="9"/>
      <c r="W79" s="9"/>
      <c r="X79" s="96">
        <f t="shared" si="23"/>
        <v>0</v>
      </c>
      <c r="Y79" s="20"/>
    </row>
    <row r="80" spans="1:25" ht="16" thickBot="1" x14ac:dyDescent="0.25">
      <c r="A80" s="19"/>
      <c r="B80" s="92"/>
      <c r="C80" s="93"/>
      <c r="D80" s="102"/>
      <c r="E80" s="93"/>
      <c r="F80" s="93"/>
      <c r="G80" s="93"/>
      <c r="H80" s="97">
        <f t="shared" si="24"/>
        <v>0</v>
      </c>
      <c r="I80" s="19"/>
      <c r="J80" s="92"/>
      <c r="K80" s="93"/>
      <c r="L80" s="102"/>
      <c r="M80" s="93"/>
      <c r="N80" s="93"/>
      <c r="O80" s="93"/>
      <c r="P80" s="97">
        <f t="shared" si="22"/>
        <v>0</v>
      </c>
      <c r="Q80" s="20"/>
      <c r="R80" s="92"/>
      <c r="S80" s="93"/>
      <c r="T80" s="102"/>
      <c r="U80" s="93"/>
      <c r="V80" s="93"/>
      <c r="W80" s="93"/>
      <c r="X80" s="97">
        <f t="shared" si="23"/>
        <v>0</v>
      </c>
      <c r="Y80" s="20"/>
    </row>
    <row r="81" spans="1:25" s="1" customFormat="1" x14ac:dyDescent="0.2">
      <c r="A81" s="20"/>
      <c r="B81" s="88" t="s">
        <v>116</v>
      </c>
      <c r="C81" s="89"/>
      <c r="D81" s="106"/>
      <c r="E81" s="90"/>
      <c r="F81" s="89"/>
      <c r="G81" s="89"/>
      <c r="H81" s="95"/>
      <c r="I81" s="19"/>
      <c r="J81" s="88" t="str">
        <f>B81</f>
        <v>COOKING WINES</v>
      </c>
      <c r="K81" s="89"/>
      <c r="L81" s="106"/>
      <c r="M81" s="90"/>
      <c r="N81" s="89"/>
      <c r="O81" s="89"/>
      <c r="P81" s="95"/>
      <c r="Q81" s="20"/>
      <c r="R81" s="88" t="str">
        <f>B81</f>
        <v>COOKING WINES</v>
      </c>
      <c r="S81" s="89"/>
      <c r="T81" s="106"/>
      <c r="U81" s="90"/>
      <c r="V81" s="89"/>
      <c r="W81" s="89"/>
      <c r="X81" s="95"/>
      <c r="Y81" s="20"/>
    </row>
    <row r="82" spans="1:25" x14ac:dyDescent="0.2">
      <c r="A82" s="19"/>
      <c r="B82" s="91"/>
      <c r="C82" s="9"/>
      <c r="D82" s="101"/>
      <c r="E82" s="9"/>
      <c r="F82" s="9"/>
      <c r="G82" s="9"/>
      <c r="H82" s="96">
        <f t="shared" ref="H82:H88" si="25">IFERROR(D82/G82,0)</f>
        <v>0</v>
      </c>
      <c r="I82" s="19"/>
      <c r="J82" s="91"/>
      <c r="K82" s="9"/>
      <c r="L82" s="101"/>
      <c r="M82" s="9"/>
      <c r="N82" s="9"/>
      <c r="O82" s="9"/>
      <c r="P82" s="96">
        <f t="shared" ref="P82:P88" si="26">IFERROR(L82/O82,0)</f>
        <v>0</v>
      </c>
      <c r="Q82" s="20"/>
      <c r="R82" s="91"/>
      <c r="S82" s="9"/>
      <c r="T82" s="101"/>
      <c r="U82" s="9"/>
      <c r="V82" s="9"/>
      <c r="W82" s="9"/>
      <c r="X82" s="96">
        <f t="shared" ref="X82:X88" si="27">IFERROR(T82/W82,0)</f>
        <v>0</v>
      </c>
      <c r="Y82" s="20"/>
    </row>
    <row r="83" spans="1:25" x14ac:dyDescent="0.2">
      <c r="A83" s="19"/>
      <c r="B83" s="91"/>
      <c r="C83" s="9"/>
      <c r="D83" s="101"/>
      <c r="E83" s="9"/>
      <c r="F83" s="9"/>
      <c r="G83" s="9"/>
      <c r="H83" s="96">
        <f t="shared" si="25"/>
        <v>0</v>
      </c>
      <c r="I83" s="19"/>
      <c r="J83" s="91"/>
      <c r="K83" s="9"/>
      <c r="L83" s="101"/>
      <c r="M83" s="9"/>
      <c r="N83" s="9"/>
      <c r="O83" s="9"/>
      <c r="P83" s="96">
        <f t="shared" si="26"/>
        <v>0</v>
      </c>
      <c r="Q83" s="20"/>
      <c r="R83" s="91"/>
      <c r="S83" s="9"/>
      <c r="T83" s="101"/>
      <c r="U83" s="9"/>
      <c r="V83" s="9"/>
      <c r="W83" s="9"/>
      <c r="X83" s="96">
        <f t="shared" si="27"/>
        <v>0</v>
      </c>
      <c r="Y83" s="20"/>
    </row>
    <row r="84" spans="1:25" x14ac:dyDescent="0.2">
      <c r="A84" s="19"/>
      <c r="B84" s="91"/>
      <c r="C84" s="9"/>
      <c r="D84" s="101"/>
      <c r="E84" s="9"/>
      <c r="F84" s="9"/>
      <c r="G84" s="9"/>
      <c r="H84" s="96">
        <f t="shared" si="25"/>
        <v>0</v>
      </c>
      <c r="I84" s="19"/>
      <c r="J84" s="91"/>
      <c r="K84" s="9"/>
      <c r="L84" s="101"/>
      <c r="M84" s="9"/>
      <c r="N84" s="9"/>
      <c r="O84" s="9"/>
      <c r="P84" s="96">
        <f t="shared" si="26"/>
        <v>0</v>
      </c>
      <c r="Q84" s="20"/>
      <c r="R84" s="91"/>
      <c r="S84" s="9"/>
      <c r="T84" s="101"/>
      <c r="U84" s="9"/>
      <c r="V84" s="9"/>
      <c r="W84" s="9"/>
      <c r="X84" s="96">
        <f t="shared" si="27"/>
        <v>0</v>
      </c>
      <c r="Y84" s="20"/>
    </row>
    <row r="85" spans="1:25" x14ac:dyDescent="0.2">
      <c r="A85" s="19"/>
      <c r="B85" s="91"/>
      <c r="C85" s="9"/>
      <c r="D85" s="101"/>
      <c r="E85" s="9"/>
      <c r="F85" s="9"/>
      <c r="G85" s="9"/>
      <c r="H85" s="96">
        <f t="shared" si="25"/>
        <v>0</v>
      </c>
      <c r="I85" s="19"/>
      <c r="J85" s="91"/>
      <c r="K85" s="9"/>
      <c r="L85" s="101"/>
      <c r="M85" s="9"/>
      <c r="N85" s="9"/>
      <c r="O85" s="9"/>
      <c r="P85" s="96">
        <f t="shared" si="26"/>
        <v>0</v>
      </c>
      <c r="Q85" s="20"/>
      <c r="R85" s="91"/>
      <c r="S85" s="9"/>
      <c r="T85" s="101"/>
      <c r="U85" s="9"/>
      <c r="V85" s="9"/>
      <c r="W85" s="9"/>
      <c r="X85" s="96">
        <f t="shared" si="27"/>
        <v>0</v>
      </c>
      <c r="Y85" s="20"/>
    </row>
    <row r="86" spans="1:25" x14ac:dyDescent="0.2">
      <c r="A86" s="19"/>
      <c r="B86" s="91"/>
      <c r="C86" s="9"/>
      <c r="D86" s="101"/>
      <c r="E86" s="9"/>
      <c r="F86" s="9"/>
      <c r="G86" s="9"/>
      <c r="H86" s="96">
        <f t="shared" si="25"/>
        <v>0</v>
      </c>
      <c r="I86" s="19"/>
      <c r="J86" s="91"/>
      <c r="K86" s="9"/>
      <c r="L86" s="101"/>
      <c r="M86" s="9"/>
      <c r="N86" s="9"/>
      <c r="O86" s="9"/>
      <c r="P86" s="96">
        <f t="shared" si="26"/>
        <v>0</v>
      </c>
      <c r="Q86" s="20"/>
      <c r="R86" s="91"/>
      <c r="S86" s="9"/>
      <c r="T86" s="101"/>
      <c r="U86" s="9"/>
      <c r="V86" s="9"/>
      <c r="W86" s="9"/>
      <c r="X86" s="96">
        <f t="shared" si="27"/>
        <v>0</v>
      </c>
      <c r="Y86" s="20"/>
    </row>
    <row r="87" spans="1:25" x14ac:dyDescent="0.2">
      <c r="A87" s="19"/>
      <c r="B87" s="91"/>
      <c r="C87" s="9"/>
      <c r="D87" s="101"/>
      <c r="E87" s="9"/>
      <c r="F87" s="9"/>
      <c r="G87" s="9"/>
      <c r="H87" s="96">
        <f t="shared" si="25"/>
        <v>0</v>
      </c>
      <c r="I87" s="19"/>
      <c r="J87" s="91"/>
      <c r="K87" s="9"/>
      <c r="L87" s="101"/>
      <c r="M87" s="9"/>
      <c r="N87" s="9"/>
      <c r="O87" s="9"/>
      <c r="P87" s="96">
        <f t="shared" si="26"/>
        <v>0</v>
      </c>
      <c r="Q87" s="20"/>
      <c r="R87" s="91"/>
      <c r="S87" s="9"/>
      <c r="T87" s="101"/>
      <c r="U87" s="9"/>
      <c r="V87" s="9"/>
      <c r="W87" s="9"/>
      <c r="X87" s="96">
        <f t="shared" si="27"/>
        <v>0</v>
      </c>
      <c r="Y87" s="20"/>
    </row>
    <row r="88" spans="1:25" ht="16" thickBot="1" x14ac:dyDescent="0.25">
      <c r="A88" s="19"/>
      <c r="B88" s="92"/>
      <c r="C88" s="93"/>
      <c r="D88" s="102"/>
      <c r="E88" s="93"/>
      <c r="F88" s="93"/>
      <c r="G88" s="93"/>
      <c r="H88" s="97">
        <f t="shared" si="25"/>
        <v>0</v>
      </c>
      <c r="I88" s="19"/>
      <c r="J88" s="92"/>
      <c r="K88" s="93"/>
      <c r="L88" s="102"/>
      <c r="M88" s="93"/>
      <c r="N88" s="93"/>
      <c r="O88" s="93"/>
      <c r="P88" s="97">
        <f t="shared" si="26"/>
        <v>0</v>
      </c>
      <c r="Q88" s="20"/>
      <c r="R88" s="92"/>
      <c r="S88" s="93"/>
      <c r="T88" s="102"/>
      <c r="U88" s="93"/>
      <c r="V88" s="93"/>
      <c r="W88" s="93"/>
      <c r="X88" s="97">
        <f t="shared" si="27"/>
        <v>0</v>
      </c>
      <c r="Y88" s="20"/>
    </row>
    <row r="89" spans="1:25" x14ac:dyDescent="0.2">
      <c r="A89" s="19"/>
      <c r="B89" s="19"/>
      <c r="C89" s="19"/>
      <c r="D89" s="104"/>
      <c r="E89" s="19"/>
      <c r="F89" s="19"/>
      <c r="G89" s="19"/>
      <c r="H89" s="19"/>
      <c r="I89" s="19"/>
      <c r="J89" s="19"/>
      <c r="K89" s="19"/>
      <c r="L89" s="104"/>
      <c r="M89" s="19"/>
      <c r="N89" s="19"/>
      <c r="O89" s="19"/>
      <c r="P89" s="19"/>
      <c r="Q89" s="20"/>
      <c r="R89" s="19"/>
      <c r="S89" s="19"/>
      <c r="T89" s="104"/>
      <c r="U89" s="19"/>
      <c r="V89" s="19"/>
      <c r="W89" s="19"/>
      <c r="X89" s="19"/>
      <c r="Y89" s="20"/>
    </row>
    <row r="90" spans="1:25" x14ac:dyDescent="0.2">
      <c r="A90" s="107" t="s">
        <v>118</v>
      </c>
      <c r="B90" s="107" t="s">
        <v>119</v>
      </c>
    </row>
  </sheetData>
  <mergeCells count="15">
    <mergeCell ref="U48:X48"/>
    <mergeCell ref="B2:H3"/>
    <mergeCell ref="J2:P3"/>
    <mergeCell ref="R2:X3"/>
    <mergeCell ref="B5:D5"/>
    <mergeCell ref="E5:H5"/>
    <mergeCell ref="J5:L5"/>
    <mergeCell ref="M5:P5"/>
    <mergeCell ref="R5:T5"/>
    <mergeCell ref="U5:X5"/>
    <mergeCell ref="B48:D48"/>
    <mergeCell ref="E48:H48"/>
    <mergeCell ref="J48:L48"/>
    <mergeCell ref="M48:P48"/>
    <mergeCell ref="R48:T48"/>
  </mergeCells>
  <printOptions horizontalCentered="1"/>
  <pageMargins left="0.4" right="0.4" top="0.5" bottom="0.6" header="0.3" footer="0.3"/>
  <pageSetup paperSize="1" fitToWidth="1" fitToHeight="0" orientation="landscape"/>
  <headerFooter>
    <oddFooter>&amp;L&amp;8Menu Pricing Calculator v6.5.2_2026-10-03  |  © 2024–2026 Tables of Content, LLC&amp;R&amp;8&amp;A  |  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Y92"/>
  <sheetViews>
    <sheetView zoomScaleNormal="100" workbookViewId="0">
      <selection activeCell="J23" sqref="J23"/>
    </sheetView>
  </sheetViews>
  <sheetFormatPr baseColWidth="10" defaultColWidth="8.83203125" defaultRowHeight="15" x14ac:dyDescent="0.2"/>
  <cols>
    <col min="1" max="1" width="2.5" customWidth="1"/>
    <col min="2" max="2" width="24.1640625" customWidth="1"/>
    <col min="3" max="3" width="14" customWidth="1"/>
    <col min="4" max="4" width="12.5" style="105" customWidth="1"/>
    <col min="5" max="5" width="15.5" customWidth="1"/>
    <col min="6" max="6" width="12.5" customWidth="1"/>
    <col min="7" max="7" width="12.83203125" customWidth="1"/>
    <col min="8" max="8" width="13.6640625" customWidth="1"/>
    <col min="9" max="9" width="2.5" customWidth="1"/>
    <col min="10" max="10" width="24.1640625" customWidth="1"/>
    <col min="11" max="11" width="14" customWidth="1"/>
    <col min="12" max="12" width="12.5" style="107" customWidth="1"/>
    <col min="13" max="13" width="17.1640625" customWidth="1"/>
    <col min="14" max="14" width="12.5" customWidth="1"/>
    <col min="15" max="15" width="12.83203125" customWidth="1"/>
    <col min="16" max="16" width="13.6640625" customWidth="1"/>
    <col min="17" max="17" width="2.5" customWidth="1"/>
    <col min="18" max="18" width="24.1640625" customWidth="1"/>
    <col min="19" max="19" width="14" customWidth="1"/>
    <col min="20" max="20" width="12.5" style="107" customWidth="1"/>
    <col min="21" max="21" width="17" customWidth="1"/>
    <col min="22" max="22" width="12.5" customWidth="1"/>
    <col min="23" max="23" width="12.83203125" customWidth="1"/>
    <col min="24" max="24" width="13.6640625" customWidth="1"/>
    <col min="25" max="25" width="2.5" customWidth="1"/>
  </cols>
  <sheetData>
    <row r="1" spans="1:25" ht="16" thickBot="1" x14ac:dyDescent="0.25">
      <c r="A1" s="19"/>
      <c r="B1" s="19"/>
      <c r="C1" s="19"/>
      <c r="D1" s="19"/>
      <c r="E1" s="19"/>
      <c r="F1" s="19"/>
      <c r="G1" s="19"/>
      <c r="H1" s="19"/>
      <c r="I1" s="19"/>
      <c r="J1" s="19"/>
      <c r="K1" s="19"/>
      <c r="L1" s="19"/>
      <c r="M1" s="19"/>
      <c r="N1" s="19"/>
      <c r="O1" s="19"/>
      <c r="P1" s="19"/>
      <c r="Q1" s="19"/>
      <c r="R1" s="19"/>
      <c r="S1" s="19"/>
      <c r="T1" s="19"/>
      <c r="U1" s="19"/>
      <c r="V1" s="19"/>
      <c r="W1" s="19"/>
      <c r="X1" s="19"/>
      <c r="Y1" s="19"/>
    </row>
    <row r="2" spans="1:25" x14ac:dyDescent="0.2">
      <c r="A2" s="19"/>
      <c r="B2" s="390" t="s">
        <v>64</v>
      </c>
      <c r="C2" s="391"/>
      <c r="D2" s="391"/>
      <c r="E2" s="391"/>
      <c r="F2" s="391"/>
      <c r="G2" s="391"/>
      <c r="H2" s="392"/>
      <c r="I2" s="19"/>
      <c r="J2" s="390"/>
      <c r="K2" s="391"/>
      <c r="L2" s="391"/>
      <c r="M2" s="391"/>
      <c r="N2" s="391"/>
      <c r="O2" s="391"/>
      <c r="P2" s="392"/>
      <c r="Q2" s="19"/>
      <c r="R2" s="390"/>
      <c r="S2" s="391"/>
      <c r="T2" s="391"/>
      <c r="U2" s="391"/>
      <c r="V2" s="391"/>
      <c r="W2" s="391"/>
      <c r="X2" s="392"/>
      <c r="Y2" s="19"/>
    </row>
    <row r="3" spans="1:25" x14ac:dyDescent="0.2">
      <c r="A3" s="19"/>
      <c r="B3" s="393"/>
      <c r="C3" s="394"/>
      <c r="D3" s="394"/>
      <c r="E3" s="394"/>
      <c r="F3" s="394"/>
      <c r="G3" s="394"/>
      <c r="H3" s="395"/>
      <c r="I3" s="19"/>
      <c r="J3" s="393"/>
      <c r="K3" s="394"/>
      <c r="L3" s="394"/>
      <c r="M3" s="394"/>
      <c r="N3" s="394"/>
      <c r="O3" s="394"/>
      <c r="P3" s="395"/>
      <c r="Q3" s="19"/>
      <c r="R3" s="393"/>
      <c r="S3" s="394"/>
      <c r="T3" s="394"/>
      <c r="U3" s="394"/>
      <c r="V3" s="394"/>
      <c r="W3" s="394"/>
      <c r="X3" s="395"/>
      <c r="Y3" s="19"/>
    </row>
    <row r="4" spans="1:25" x14ac:dyDescent="0.2">
      <c r="A4" s="19"/>
      <c r="B4" s="126" t="s">
        <v>7</v>
      </c>
      <c r="C4" s="22"/>
      <c r="D4" s="100"/>
      <c r="E4" s="22"/>
      <c r="F4" s="22"/>
      <c r="G4" s="22"/>
      <c r="H4" s="127"/>
      <c r="I4" s="19"/>
      <c r="J4" s="126" t="s">
        <v>7</v>
      </c>
      <c r="K4" s="22"/>
      <c r="L4" s="100"/>
      <c r="M4" s="22"/>
      <c r="N4" s="22"/>
      <c r="O4" s="22"/>
      <c r="P4" s="127"/>
      <c r="Q4" s="19"/>
      <c r="R4" s="126" t="s">
        <v>7</v>
      </c>
      <c r="S4" s="22"/>
      <c r="T4" s="100"/>
      <c r="U4" s="22"/>
      <c r="V4" s="22"/>
      <c r="W4" s="22"/>
      <c r="X4" s="127"/>
      <c r="Y4" s="19"/>
    </row>
    <row r="5" spans="1:25" s="1" customFormat="1" x14ac:dyDescent="0.2">
      <c r="A5" s="20"/>
      <c r="B5" s="396" t="s">
        <v>26</v>
      </c>
      <c r="C5" s="397"/>
      <c r="D5" s="398"/>
      <c r="E5" s="399" t="s">
        <v>15</v>
      </c>
      <c r="F5" s="397"/>
      <c r="G5" s="397"/>
      <c r="H5" s="400"/>
      <c r="I5" s="20"/>
      <c r="J5" s="396" t="s">
        <v>26</v>
      </c>
      <c r="K5" s="397"/>
      <c r="L5" s="398"/>
      <c r="M5" s="399" t="s">
        <v>15</v>
      </c>
      <c r="N5" s="397"/>
      <c r="O5" s="397"/>
      <c r="P5" s="400"/>
      <c r="Q5" s="20"/>
      <c r="R5" s="396" t="s">
        <v>26</v>
      </c>
      <c r="S5" s="397"/>
      <c r="T5" s="398"/>
      <c r="U5" s="399" t="s">
        <v>15</v>
      </c>
      <c r="V5" s="397"/>
      <c r="W5" s="397"/>
      <c r="X5" s="400"/>
      <c r="Y5" s="20"/>
    </row>
    <row r="6" spans="1:25" s="1" customFormat="1" ht="16" thickBot="1" x14ac:dyDescent="0.25">
      <c r="A6" s="20"/>
      <c r="B6" s="128" t="s">
        <v>8</v>
      </c>
      <c r="C6" s="129" t="s">
        <v>16</v>
      </c>
      <c r="D6" s="130" t="s">
        <v>9</v>
      </c>
      <c r="E6" s="131" t="s">
        <v>44</v>
      </c>
      <c r="F6" s="132" t="s">
        <v>5</v>
      </c>
      <c r="G6" s="129" t="s">
        <v>6</v>
      </c>
      <c r="H6" s="133" t="s">
        <v>10</v>
      </c>
      <c r="I6" s="20"/>
      <c r="J6" s="128" t="s">
        <v>8</v>
      </c>
      <c r="K6" s="129" t="s">
        <v>16</v>
      </c>
      <c r="L6" s="130" t="s">
        <v>9</v>
      </c>
      <c r="M6" s="131" t="s">
        <v>44</v>
      </c>
      <c r="N6" s="132" t="s">
        <v>5</v>
      </c>
      <c r="O6" s="129" t="s">
        <v>6</v>
      </c>
      <c r="P6" s="133" t="s">
        <v>10</v>
      </c>
      <c r="Q6" s="20"/>
      <c r="R6" s="128" t="s">
        <v>8</v>
      </c>
      <c r="S6" s="129" t="s">
        <v>16</v>
      </c>
      <c r="T6" s="130" t="s">
        <v>9</v>
      </c>
      <c r="U6" s="131" t="s">
        <v>44</v>
      </c>
      <c r="V6" s="132" t="s">
        <v>5</v>
      </c>
      <c r="W6" s="129" t="s">
        <v>6</v>
      </c>
      <c r="X6" s="133" t="s">
        <v>10</v>
      </c>
      <c r="Y6" s="20"/>
    </row>
    <row r="7" spans="1:25" s="1" customFormat="1" x14ac:dyDescent="0.2">
      <c r="A7" s="20"/>
      <c r="B7" s="88" t="s">
        <v>98</v>
      </c>
      <c r="C7" s="89"/>
      <c r="D7" s="99"/>
      <c r="E7" s="90"/>
      <c r="F7" s="89"/>
      <c r="G7" s="89"/>
      <c r="H7" s="135"/>
      <c r="I7" s="20"/>
      <c r="J7" s="88" t="str">
        <f>B7</f>
        <v>VODKA</v>
      </c>
      <c r="K7" s="89"/>
      <c r="L7" s="99"/>
      <c r="M7" s="90"/>
      <c r="N7" s="89"/>
      <c r="O7" s="89"/>
      <c r="P7" s="135"/>
      <c r="Q7" s="20"/>
      <c r="R7" s="88" t="str">
        <f>B7</f>
        <v>VODKA</v>
      </c>
      <c r="S7" s="89"/>
      <c r="T7" s="99"/>
      <c r="U7" s="90"/>
      <c r="V7" s="89"/>
      <c r="W7" s="89"/>
      <c r="X7" s="135"/>
      <c r="Y7" s="20"/>
    </row>
    <row r="8" spans="1:25" x14ac:dyDescent="0.2">
      <c r="A8" s="104"/>
      <c r="B8" s="91"/>
      <c r="C8" s="9"/>
      <c r="D8" s="101"/>
      <c r="E8" s="25"/>
      <c r="F8" s="9"/>
      <c r="G8" s="9"/>
      <c r="H8" s="136">
        <f>IFERROR(D8/G8,0)</f>
        <v>0</v>
      </c>
      <c r="I8" s="20"/>
      <c r="J8" s="91"/>
      <c r="K8" s="9"/>
      <c r="L8" s="101"/>
      <c r="M8" s="25"/>
      <c r="N8" s="9"/>
      <c r="O8" s="9"/>
      <c r="P8" s="136">
        <f>IFERROR(L8/O8,0)</f>
        <v>0</v>
      </c>
      <c r="Q8" s="20"/>
      <c r="R8" s="91"/>
      <c r="S8" s="9"/>
      <c r="T8" s="101"/>
      <c r="U8" s="25"/>
      <c r="V8" s="9"/>
      <c r="W8" s="9"/>
      <c r="X8" s="136">
        <f>IFERROR(T8/W8,0)</f>
        <v>0</v>
      </c>
      <c r="Y8" s="20"/>
    </row>
    <row r="9" spans="1:25" x14ac:dyDescent="0.2">
      <c r="A9" s="19"/>
      <c r="B9" s="91"/>
      <c r="C9" s="9"/>
      <c r="D9" s="101"/>
      <c r="E9" s="9"/>
      <c r="F9" s="9"/>
      <c r="G9" s="9"/>
      <c r="H9" s="96">
        <f t="shared" ref="H9:H39" si="0">IFERROR(D9/G9,0)</f>
        <v>0</v>
      </c>
      <c r="I9" s="20"/>
      <c r="J9" s="91"/>
      <c r="K9" s="9"/>
      <c r="L9" s="101"/>
      <c r="M9" s="9"/>
      <c r="N9" s="9"/>
      <c r="O9" s="9"/>
      <c r="P9" s="96">
        <f t="shared" ref="P9:P15" si="1">IFERROR(L9/O9,0)</f>
        <v>0</v>
      </c>
      <c r="Q9" s="20"/>
      <c r="R9" s="91"/>
      <c r="S9" s="9"/>
      <c r="T9" s="101"/>
      <c r="U9" s="9"/>
      <c r="V9" s="9"/>
      <c r="W9" s="9"/>
      <c r="X9" s="96">
        <f t="shared" ref="X9:X15" si="2">IFERROR(T9/W9,0)</f>
        <v>0</v>
      </c>
      <c r="Y9" s="20"/>
    </row>
    <row r="10" spans="1:25" x14ac:dyDescent="0.2">
      <c r="A10" s="19"/>
      <c r="B10" s="91"/>
      <c r="C10" s="9"/>
      <c r="D10" s="101"/>
      <c r="E10" s="9"/>
      <c r="F10" s="9"/>
      <c r="G10" s="9"/>
      <c r="H10" s="96">
        <f t="shared" si="0"/>
        <v>0</v>
      </c>
      <c r="I10" s="20"/>
      <c r="J10" s="91"/>
      <c r="K10" s="9"/>
      <c r="L10" s="101"/>
      <c r="M10" s="9"/>
      <c r="N10" s="9"/>
      <c r="O10" s="9"/>
      <c r="P10" s="96">
        <f t="shared" si="1"/>
        <v>0</v>
      </c>
      <c r="Q10" s="20"/>
      <c r="R10" s="91"/>
      <c r="S10" s="9"/>
      <c r="T10" s="101"/>
      <c r="U10" s="9"/>
      <c r="V10" s="9"/>
      <c r="W10" s="9"/>
      <c r="X10" s="96">
        <f t="shared" si="2"/>
        <v>0</v>
      </c>
      <c r="Y10" s="20"/>
    </row>
    <row r="11" spans="1:25" x14ac:dyDescent="0.2">
      <c r="A11" s="19"/>
      <c r="B11" s="91"/>
      <c r="C11" s="9"/>
      <c r="D11" s="101"/>
      <c r="E11" s="9"/>
      <c r="F11" s="9"/>
      <c r="G11" s="9"/>
      <c r="H11" s="96">
        <f t="shared" si="0"/>
        <v>0</v>
      </c>
      <c r="I11" s="20"/>
      <c r="J11" s="91"/>
      <c r="K11" s="9"/>
      <c r="L11" s="101"/>
      <c r="M11" s="9"/>
      <c r="N11" s="9"/>
      <c r="O11" s="9"/>
      <c r="P11" s="96">
        <f t="shared" si="1"/>
        <v>0</v>
      </c>
      <c r="Q11" s="20"/>
      <c r="R11" s="91"/>
      <c r="S11" s="9"/>
      <c r="T11" s="101"/>
      <c r="U11" s="9"/>
      <c r="V11" s="9"/>
      <c r="W11" s="9"/>
      <c r="X11" s="96">
        <f t="shared" si="2"/>
        <v>0</v>
      </c>
      <c r="Y11" s="20"/>
    </row>
    <row r="12" spans="1:25" x14ac:dyDescent="0.2">
      <c r="A12" s="19"/>
      <c r="B12" s="91"/>
      <c r="C12" s="9"/>
      <c r="D12" s="101"/>
      <c r="E12" s="9"/>
      <c r="F12" s="9"/>
      <c r="G12" s="9"/>
      <c r="H12" s="96">
        <f t="shared" si="0"/>
        <v>0</v>
      </c>
      <c r="I12" s="20"/>
      <c r="J12" s="91"/>
      <c r="K12" s="9"/>
      <c r="L12" s="101"/>
      <c r="M12" s="9"/>
      <c r="N12" s="9"/>
      <c r="O12" s="9"/>
      <c r="P12" s="96">
        <f t="shared" si="1"/>
        <v>0</v>
      </c>
      <c r="Q12" s="20"/>
      <c r="R12" s="91"/>
      <c r="S12" s="9"/>
      <c r="T12" s="101"/>
      <c r="U12" s="9"/>
      <c r="V12" s="9"/>
      <c r="W12" s="9"/>
      <c r="X12" s="96">
        <f t="shared" si="2"/>
        <v>0</v>
      </c>
      <c r="Y12" s="20"/>
    </row>
    <row r="13" spans="1:25" x14ac:dyDescent="0.2">
      <c r="A13" s="19"/>
      <c r="B13" s="91"/>
      <c r="C13" s="9"/>
      <c r="D13" s="101"/>
      <c r="E13" s="9"/>
      <c r="F13" s="9"/>
      <c r="G13" s="9"/>
      <c r="H13" s="96">
        <f t="shared" si="0"/>
        <v>0</v>
      </c>
      <c r="I13" s="20"/>
      <c r="J13" s="91"/>
      <c r="K13" s="9"/>
      <c r="L13" s="101"/>
      <c r="M13" s="9"/>
      <c r="N13" s="9"/>
      <c r="O13" s="9"/>
      <c r="P13" s="96">
        <f t="shared" si="1"/>
        <v>0</v>
      </c>
      <c r="Q13" s="20"/>
      <c r="R13" s="91"/>
      <c r="S13" s="9"/>
      <c r="T13" s="101"/>
      <c r="U13" s="9"/>
      <c r="V13" s="9"/>
      <c r="W13" s="9"/>
      <c r="X13" s="96">
        <f t="shared" si="2"/>
        <v>0</v>
      </c>
      <c r="Y13" s="20"/>
    </row>
    <row r="14" spans="1:25" x14ac:dyDescent="0.2">
      <c r="A14" s="19"/>
      <c r="B14" s="91"/>
      <c r="C14" s="9"/>
      <c r="D14" s="101"/>
      <c r="E14" s="9"/>
      <c r="F14" s="9"/>
      <c r="G14" s="9"/>
      <c r="H14" s="96">
        <f t="shared" si="0"/>
        <v>0</v>
      </c>
      <c r="I14" s="20"/>
      <c r="J14" s="91"/>
      <c r="K14" s="9"/>
      <c r="L14" s="101"/>
      <c r="M14" s="9"/>
      <c r="N14" s="9"/>
      <c r="O14" s="9"/>
      <c r="P14" s="96">
        <f t="shared" si="1"/>
        <v>0</v>
      </c>
      <c r="Q14" s="20"/>
      <c r="R14" s="91"/>
      <c r="S14" s="9"/>
      <c r="T14" s="101"/>
      <c r="U14" s="9"/>
      <c r="V14" s="9"/>
      <c r="W14" s="9"/>
      <c r="X14" s="96">
        <f t="shared" si="2"/>
        <v>0</v>
      </c>
      <c r="Y14" s="20"/>
    </row>
    <row r="15" spans="1:25" ht="16" thickBot="1" x14ac:dyDescent="0.25">
      <c r="A15" s="19"/>
      <c r="B15" s="92"/>
      <c r="C15" s="93"/>
      <c r="D15" s="102"/>
      <c r="E15" s="93"/>
      <c r="F15" s="93"/>
      <c r="G15" s="93"/>
      <c r="H15" s="97">
        <f t="shared" si="0"/>
        <v>0</v>
      </c>
      <c r="I15" s="20"/>
      <c r="J15" s="92"/>
      <c r="K15" s="93"/>
      <c r="L15" s="102"/>
      <c r="M15" s="93"/>
      <c r="N15" s="93"/>
      <c r="O15" s="93"/>
      <c r="P15" s="97">
        <f t="shared" si="1"/>
        <v>0</v>
      </c>
      <c r="Q15" s="20"/>
      <c r="R15" s="92"/>
      <c r="S15" s="93"/>
      <c r="T15" s="102"/>
      <c r="U15" s="93"/>
      <c r="V15" s="93"/>
      <c r="W15" s="93"/>
      <c r="X15" s="97">
        <f t="shared" si="2"/>
        <v>0</v>
      </c>
      <c r="Y15" s="20"/>
    </row>
    <row r="16" spans="1:25" s="1" customFormat="1" x14ac:dyDescent="0.2">
      <c r="A16" s="20"/>
      <c r="B16" s="88" t="s">
        <v>97</v>
      </c>
      <c r="C16" s="89"/>
      <c r="D16" s="99"/>
      <c r="E16" s="90"/>
      <c r="F16" s="89"/>
      <c r="G16" s="89"/>
      <c r="H16" s="135"/>
      <c r="I16" s="20"/>
      <c r="J16" s="88" t="str">
        <f>B16</f>
        <v>WHISKY &amp; WHISKEY</v>
      </c>
      <c r="K16" s="89"/>
      <c r="L16" s="99"/>
      <c r="M16" s="90"/>
      <c r="N16" s="89"/>
      <c r="O16" s="89"/>
      <c r="P16" s="135"/>
      <c r="Q16" s="20"/>
      <c r="R16" s="88" t="str">
        <f>B16</f>
        <v>WHISKY &amp; WHISKEY</v>
      </c>
      <c r="S16" s="89"/>
      <c r="T16" s="99"/>
      <c r="U16" s="90"/>
      <c r="V16" s="89"/>
      <c r="W16" s="89"/>
      <c r="X16" s="135"/>
      <c r="Y16" s="20"/>
    </row>
    <row r="17" spans="1:25" x14ac:dyDescent="0.2">
      <c r="A17" s="19"/>
      <c r="B17" s="91"/>
      <c r="C17" s="9"/>
      <c r="D17" s="101"/>
      <c r="E17" s="25"/>
      <c r="F17" s="9"/>
      <c r="G17" s="9"/>
      <c r="H17" s="136">
        <f t="shared" si="0"/>
        <v>0</v>
      </c>
      <c r="I17" s="20"/>
      <c r="J17" s="91"/>
      <c r="K17" s="9"/>
      <c r="L17" s="101"/>
      <c r="M17" s="25"/>
      <c r="N17" s="9"/>
      <c r="O17" s="9"/>
      <c r="P17" s="136">
        <f t="shared" ref="P17:P23" si="3">IFERROR(L17/O17,0)</f>
        <v>0</v>
      </c>
      <c r="Q17" s="20"/>
      <c r="R17" s="91"/>
      <c r="S17" s="9"/>
      <c r="T17" s="101"/>
      <c r="U17" s="25"/>
      <c r="V17" s="9"/>
      <c r="W17" s="9"/>
      <c r="X17" s="136">
        <f t="shared" ref="X17:X23" si="4">IFERROR(T17/W17,0)</f>
        <v>0</v>
      </c>
      <c r="Y17" s="20"/>
    </row>
    <row r="18" spans="1:25" x14ac:dyDescent="0.2">
      <c r="A18" s="19"/>
      <c r="B18" s="91"/>
      <c r="C18" s="9"/>
      <c r="D18" s="101"/>
      <c r="E18" s="9"/>
      <c r="F18" s="9"/>
      <c r="G18" s="9"/>
      <c r="H18" s="96">
        <f t="shared" si="0"/>
        <v>0</v>
      </c>
      <c r="I18" s="20"/>
      <c r="J18" s="91"/>
      <c r="K18" s="9"/>
      <c r="L18" s="101"/>
      <c r="M18" s="9"/>
      <c r="N18" s="9"/>
      <c r="O18" s="9"/>
      <c r="P18" s="96">
        <f t="shared" si="3"/>
        <v>0</v>
      </c>
      <c r="Q18" s="20"/>
      <c r="R18" s="91"/>
      <c r="S18" s="9"/>
      <c r="T18" s="101"/>
      <c r="U18" s="9"/>
      <c r="V18" s="9"/>
      <c r="W18" s="9"/>
      <c r="X18" s="96">
        <f t="shared" si="4"/>
        <v>0</v>
      </c>
      <c r="Y18" s="20"/>
    </row>
    <row r="19" spans="1:25" x14ac:dyDescent="0.2">
      <c r="A19" s="19"/>
      <c r="B19" s="91"/>
      <c r="C19" s="9"/>
      <c r="D19" s="101"/>
      <c r="E19" s="9"/>
      <c r="F19" s="9"/>
      <c r="G19" s="9"/>
      <c r="H19" s="96">
        <f t="shared" si="0"/>
        <v>0</v>
      </c>
      <c r="I19" s="20"/>
      <c r="J19" s="91"/>
      <c r="K19" s="9"/>
      <c r="L19" s="101"/>
      <c r="M19" s="9"/>
      <c r="N19" s="9"/>
      <c r="O19" s="9"/>
      <c r="P19" s="96">
        <f t="shared" si="3"/>
        <v>0</v>
      </c>
      <c r="Q19" s="20"/>
      <c r="R19" s="91"/>
      <c r="S19" s="9"/>
      <c r="T19" s="101"/>
      <c r="U19" s="9"/>
      <c r="V19" s="9"/>
      <c r="W19" s="9"/>
      <c r="X19" s="96">
        <f t="shared" si="4"/>
        <v>0</v>
      </c>
      <c r="Y19" s="20"/>
    </row>
    <row r="20" spans="1:25" x14ac:dyDescent="0.2">
      <c r="A20" s="19"/>
      <c r="B20" s="91"/>
      <c r="C20" s="9"/>
      <c r="D20" s="101"/>
      <c r="E20" s="9"/>
      <c r="F20" s="9"/>
      <c r="G20" s="9"/>
      <c r="H20" s="96">
        <f t="shared" si="0"/>
        <v>0</v>
      </c>
      <c r="I20" s="20"/>
      <c r="J20" s="91"/>
      <c r="K20" s="9"/>
      <c r="L20" s="101"/>
      <c r="M20" s="9"/>
      <c r="N20" s="9"/>
      <c r="O20" s="9"/>
      <c r="P20" s="96">
        <f t="shared" si="3"/>
        <v>0</v>
      </c>
      <c r="Q20" s="20"/>
      <c r="R20" s="91"/>
      <c r="S20" s="9"/>
      <c r="T20" s="101"/>
      <c r="U20" s="9"/>
      <c r="V20" s="9"/>
      <c r="W20" s="9"/>
      <c r="X20" s="96">
        <f t="shared" si="4"/>
        <v>0</v>
      </c>
      <c r="Y20" s="20"/>
    </row>
    <row r="21" spans="1:25" x14ac:dyDescent="0.2">
      <c r="A21" s="19"/>
      <c r="B21" s="91"/>
      <c r="C21" s="9"/>
      <c r="D21" s="101"/>
      <c r="E21" s="9"/>
      <c r="F21" s="9"/>
      <c r="G21" s="9"/>
      <c r="H21" s="96">
        <f t="shared" si="0"/>
        <v>0</v>
      </c>
      <c r="I21" s="20"/>
      <c r="J21" s="91"/>
      <c r="K21" s="9"/>
      <c r="L21" s="101"/>
      <c r="M21" s="9"/>
      <c r="N21" s="9"/>
      <c r="O21" s="9"/>
      <c r="P21" s="96">
        <f t="shared" si="3"/>
        <v>0</v>
      </c>
      <c r="Q21" s="20"/>
      <c r="R21" s="91"/>
      <c r="S21" s="9"/>
      <c r="T21" s="101"/>
      <c r="U21" s="9"/>
      <c r="V21" s="9"/>
      <c r="W21" s="9"/>
      <c r="X21" s="96">
        <f t="shared" si="4"/>
        <v>0</v>
      </c>
      <c r="Y21" s="20"/>
    </row>
    <row r="22" spans="1:25" x14ac:dyDescent="0.2">
      <c r="A22" s="19"/>
      <c r="B22" s="91"/>
      <c r="C22" s="9"/>
      <c r="D22" s="101"/>
      <c r="E22" s="9"/>
      <c r="F22" s="9"/>
      <c r="G22" s="9"/>
      <c r="H22" s="96">
        <f t="shared" si="0"/>
        <v>0</v>
      </c>
      <c r="I22" s="20"/>
      <c r="J22" s="91"/>
      <c r="K22" s="9"/>
      <c r="L22" s="101"/>
      <c r="M22" s="9"/>
      <c r="N22" s="9"/>
      <c r="O22" s="9"/>
      <c r="P22" s="96">
        <f t="shared" si="3"/>
        <v>0</v>
      </c>
      <c r="Q22" s="20"/>
      <c r="R22" s="91"/>
      <c r="S22" s="9"/>
      <c r="T22" s="101"/>
      <c r="U22" s="9"/>
      <c r="V22" s="9"/>
      <c r="W22" s="9"/>
      <c r="X22" s="96">
        <f t="shared" si="4"/>
        <v>0</v>
      </c>
      <c r="Y22" s="20"/>
    </row>
    <row r="23" spans="1:25" ht="16" thickBot="1" x14ac:dyDescent="0.25">
      <c r="A23" s="19"/>
      <c r="B23" s="91"/>
      <c r="C23" s="9"/>
      <c r="D23" s="101"/>
      <c r="E23" s="9"/>
      <c r="F23" s="9"/>
      <c r="G23" s="9"/>
      <c r="H23" s="96">
        <f t="shared" si="0"/>
        <v>0</v>
      </c>
      <c r="I23" s="20"/>
      <c r="J23" s="91"/>
      <c r="K23" s="9"/>
      <c r="L23" s="101"/>
      <c r="M23" s="9"/>
      <c r="N23" s="9"/>
      <c r="O23" s="9"/>
      <c r="P23" s="96">
        <f t="shared" si="3"/>
        <v>0</v>
      </c>
      <c r="Q23" s="20"/>
      <c r="R23" s="91"/>
      <c r="S23" s="9"/>
      <c r="T23" s="101"/>
      <c r="U23" s="9"/>
      <c r="V23" s="9"/>
      <c r="W23" s="9"/>
      <c r="X23" s="96">
        <f t="shared" si="4"/>
        <v>0</v>
      </c>
      <c r="Y23" s="20"/>
    </row>
    <row r="24" spans="1:25" s="1" customFormat="1" x14ac:dyDescent="0.2">
      <c r="A24" s="20"/>
      <c r="B24" s="88" t="s">
        <v>99</v>
      </c>
      <c r="C24" s="89"/>
      <c r="D24" s="99"/>
      <c r="E24" s="90"/>
      <c r="F24" s="89"/>
      <c r="G24" s="89"/>
      <c r="H24" s="135"/>
      <c r="I24" s="20"/>
      <c r="J24" s="88" t="str">
        <f>B24</f>
        <v>RUM</v>
      </c>
      <c r="K24" s="89"/>
      <c r="L24" s="99"/>
      <c r="M24" s="90"/>
      <c r="N24" s="89"/>
      <c r="O24" s="89"/>
      <c r="P24" s="135"/>
      <c r="Q24" s="20"/>
      <c r="R24" s="88" t="str">
        <f>B24</f>
        <v>RUM</v>
      </c>
      <c r="S24" s="89"/>
      <c r="T24" s="99"/>
      <c r="U24" s="90"/>
      <c r="V24" s="89"/>
      <c r="W24" s="89"/>
      <c r="X24" s="135"/>
      <c r="Y24" s="20"/>
    </row>
    <row r="25" spans="1:25" x14ac:dyDescent="0.2">
      <c r="A25" s="19"/>
      <c r="B25" s="91"/>
      <c r="C25" s="9"/>
      <c r="D25" s="101"/>
      <c r="E25" s="25"/>
      <c r="F25" s="9"/>
      <c r="G25" s="9"/>
      <c r="H25" s="136">
        <f t="shared" si="0"/>
        <v>0</v>
      </c>
      <c r="I25" s="20"/>
      <c r="J25" s="91"/>
      <c r="K25" s="9"/>
      <c r="L25" s="101"/>
      <c r="M25" s="25"/>
      <c r="N25" s="9"/>
      <c r="O25" s="9"/>
      <c r="P25" s="136">
        <f t="shared" ref="P25:P31" si="5">IFERROR(L25/O25,0)</f>
        <v>0</v>
      </c>
      <c r="Q25" s="20"/>
      <c r="R25" s="91"/>
      <c r="S25" s="9"/>
      <c r="T25" s="101"/>
      <c r="U25" s="25"/>
      <c r="V25" s="9"/>
      <c r="W25" s="9"/>
      <c r="X25" s="136">
        <f t="shared" ref="X25:X31" si="6">IFERROR(T25/W25,0)</f>
        <v>0</v>
      </c>
      <c r="Y25" s="20"/>
    </row>
    <row r="26" spans="1:25" x14ac:dyDescent="0.2">
      <c r="A26" s="19"/>
      <c r="B26" s="91"/>
      <c r="C26" s="9"/>
      <c r="D26" s="101"/>
      <c r="E26" s="9"/>
      <c r="F26" s="9"/>
      <c r="G26" s="9"/>
      <c r="H26" s="96">
        <f t="shared" si="0"/>
        <v>0</v>
      </c>
      <c r="I26" s="20"/>
      <c r="J26" s="91"/>
      <c r="K26" s="9"/>
      <c r="L26" s="101"/>
      <c r="M26" s="9"/>
      <c r="N26" s="9"/>
      <c r="O26" s="9"/>
      <c r="P26" s="96">
        <f t="shared" si="5"/>
        <v>0</v>
      </c>
      <c r="Q26" s="20"/>
      <c r="R26" s="91"/>
      <c r="S26" s="9"/>
      <c r="T26" s="101"/>
      <c r="U26" s="9"/>
      <c r="V26" s="9"/>
      <c r="W26" s="9"/>
      <c r="X26" s="96">
        <f t="shared" si="6"/>
        <v>0</v>
      </c>
      <c r="Y26" s="20"/>
    </row>
    <row r="27" spans="1:25" x14ac:dyDescent="0.2">
      <c r="A27" s="19"/>
      <c r="B27" s="91"/>
      <c r="C27" s="9"/>
      <c r="D27" s="101"/>
      <c r="E27" s="9"/>
      <c r="F27" s="9"/>
      <c r="G27" s="9"/>
      <c r="H27" s="96">
        <f t="shared" si="0"/>
        <v>0</v>
      </c>
      <c r="I27" s="20"/>
      <c r="J27" s="91"/>
      <c r="K27" s="9"/>
      <c r="L27" s="101"/>
      <c r="M27" s="9"/>
      <c r="N27" s="9"/>
      <c r="O27" s="9"/>
      <c r="P27" s="96">
        <f t="shared" si="5"/>
        <v>0</v>
      </c>
      <c r="Q27" s="20"/>
      <c r="R27" s="91"/>
      <c r="S27" s="9"/>
      <c r="T27" s="101"/>
      <c r="U27" s="9"/>
      <c r="V27" s="9"/>
      <c r="W27" s="9"/>
      <c r="X27" s="96">
        <f t="shared" si="6"/>
        <v>0</v>
      </c>
      <c r="Y27" s="20"/>
    </row>
    <row r="28" spans="1:25" x14ac:dyDescent="0.2">
      <c r="A28" s="19"/>
      <c r="B28" s="91"/>
      <c r="C28" s="9"/>
      <c r="D28" s="101"/>
      <c r="E28" s="9"/>
      <c r="F28" s="9"/>
      <c r="G28" s="9"/>
      <c r="H28" s="96">
        <f t="shared" si="0"/>
        <v>0</v>
      </c>
      <c r="I28" s="20"/>
      <c r="J28" s="91"/>
      <c r="K28" s="9"/>
      <c r="L28" s="101"/>
      <c r="M28" s="9"/>
      <c r="N28" s="9"/>
      <c r="O28" s="9"/>
      <c r="P28" s="96">
        <f t="shared" si="5"/>
        <v>0</v>
      </c>
      <c r="Q28" s="20"/>
      <c r="R28" s="91"/>
      <c r="S28" s="9"/>
      <c r="T28" s="101"/>
      <c r="U28" s="9"/>
      <c r="V28" s="9"/>
      <c r="W28" s="9"/>
      <c r="X28" s="96">
        <f t="shared" si="6"/>
        <v>0</v>
      </c>
      <c r="Y28" s="20"/>
    </row>
    <row r="29" spans="1:25" x14ac:dyDescent="0.2">
      <c r="A29" s="19"/>
      <c r="B29" s="91"/>
      <c r="C29" s="9"/>
      <c r="D29" s="101"/>
      <c r="E29" s="9"/>
      <c r="F29" s="9"/>
      <c r="G29" s="9"/>
      <c r="H29" s="96">
        <f t="shared" si="0"/>
        <v>0</v>
      </c>
      <c r="I29" s="20"/>
      <c r="J29" s="91"/>
      <c r="K29" s="9"/>
      <c r="L29" s="101"/>
      <c r="M29" s="9"/>
      <c r="N29" s="9"/>
      <c r="O29" s="9"/>
      <c r="P29" s="96">
        <f t="shared" si="5"/>
        <v>0</v>
      </c>
      <c r="Q29" s="20"/>
      <c r="R29" s="91"/>
      <c r="S29" s="9"/>
      <c r="T29" s="101"/>
      <c r="U29" s="9"/>
      <c r="V29" s="9"/>
      <c r="W29" s="9"/>
      <c r="X29" s="96">
        <f t="shared" si="6"/>
        <v>0</v>
      </c>
      <c r="Y29" s="20"/>
    </row>
    <row r="30" spans="1:25" x14ac:dyDescent="0.2">
      <c r="A30" s="19"/>
      <c r="B30" s="91"/>
      <c r="C30" s="9"/>
      <c r="D30" s="101"/>
      <c r="E30" s="9"/>
      <c r="F30" s="9"/>
      <c r="G30" s="9"/>
      <c r="H30" s="96">
        <f t="shared" si="0"/>
        <v>0</v>
      </c>
      <c r="I30" s="20"/>
      <c r="J30" s="91"/>
      <c r="K30" s="9"/>
      <c r="L30" s="101"/>
      <c r="M30" s="9"/>
      <c r="N30" s="9"/>
      <c r="O30" s="9"/>
      <c r="P30" s="96">
        <f t="shared" si="5"/>
        <v>0</v>
      </c>
      <c r="Q30" s="20"/>
      <c r="R30" s="91"/>
      <c r="S30" s="9"/>
      <c r="T30" s="101"/>
      <c r="U30" s="9"/>
      <c r="V30" s="9"/>
      <c r="W30" s="9"/>
      <c r="X30" s="96">
        <f t="shared" si="6"/>
        <v>0</v>
      </c>
      <c r="Y30" s="20"/>
    </row>
    <row r="31" spans="1:25" ht="16" thickBot="1" x14ac:dyDescent="0.25">
      <c r="A31" s="19"/>
      <c r="B31" s="91"/>
      <c r="C31" s="9"/>
      <c r="D31" s="101"/>
      <c r="E31" s="9"/>
      <c r="F31" s="9"/>
      <c r="G31" s="9"/>
      <c r="H31" s="96">
        <f t="shared" si="0"/>
        <v>0</v>
      </c>
      <c r="I31" s="20"/>
      <c r="J31" s="91"/>
      <c r="K31" s="9"/>
      <c r="L31" s="101"/>
      <c r="M31" s="9"/>
      <c r="N31" s="9"/>
      <c r="O31" s="9"/>
      <c r="P31" s="96">
        <f t="shared" si="5"/>
        <v>0</v>
      </c>
      <c r="Q31" s="20"/>
      <c r="R31" s="91"/>
      <c r="S31" s="9"/>
      <c r="T31" s="101"/>
      <c r="U31" s="9"/>
      <c r="V31" s="9"/>
      <c r="W31" s="9"/>
      <c r="X31" s="96">
        <f t="shared" si="6"/>
        <v>0</v>
      </c>
      <c r="Y31" s="20"/>
    </row>
    <row r="32" spans="1:25" s="1" customFormat="1" x14ac:dyDescent="0.2">
      <c r="A32" s="20"/>
      <c r="B32" s="88" t="s">
        <v>100</v>
      </c>
      <c r="C32" s="89"/>
      <c r="D32" s="99"/>
      <c r="E32" s="90"/>
      <c r="F32" s="89"/>
      <c r="G32" s="89"/>
      <c r="H32" s="135"/>
      <c r="I32" s="20"/>
      <c r="J32" s="88" t="str">
        <f>B32</f>
        <v>GIN</v>
      </c>
      <c r="K32" s="89"/>
      <c r="L32" s="99"/>
      <c r="M32" s="90"/>
      <c r="N32" s="89"/>
      <c r="O32" s="89"/>
      <c r="P32" s="135"/>
      <c r="Q32" s="20"/>
      <c r="R32" s="88" t="str">
        <f>B32</f>
        <v>GIN</v>
      </c>
      <c r="S32" s="89"/>
      <c r="T32" s="99"/>
      <c r="U32" s="90"/>
      <c r="V32" s="89"/>
      <c r="W32" s="89"/>
      <c r="X32" s="135"/>
      <c r="Y32" s="20"/>
    </row>
    <row r="33" spans="1:25" x14ac:dyDescent="0.2">
      <c r="A33" s="19"/>
      <c r="B33" s="91"/>
      <c r="C33" s="9"/>
      <c r="D33" s="101"/>
      <c r="E33" s="25"/>
      <c r="F33" s="9"/>
      <c r="G33" s="9"/>
      <c r="H33" s="136">
        <f t="shared" si="0"/>
        <v>0</v>
      </c>
      <c r="I33" s="20"/>
      <c r="J33" s="91"/>
      <c r="K33" s="9"/>
      <c r="L33" s="101"/>
      <c r="M33" s="25"/>
      <c r="N33" s="9"/>
      <c r="O33" s="9"/>
      <c r="P33" s="136">
        <f t="shared" ref="P33:P39" si="7">IFERROR(L33/O33,0)</f>
        <v>0</v>
      </c>
      <c r="Q33" s="20"/>
      <c r="R33" s="91"/>
      <c r="S33" s="9"/>
      <c r="T33" s="101"/>
      <c r="U33" s="25"/>
      <c r="V33" s="9"/>
      <c r="W33" s="9"/>
      <c r="X33" s="136">
        <f t="shared" ref="X33:X39" si="8">IFERROR(T33/W33,0)</f>
        <v>0</v>
      </c>
      <c r="Y33" s="20"/>
    </row>
    <row r="34" spans="1:25" x14ac:dyDescent="0.2">
      <c r="A34" s="19"/>
      <c r="B34" s="91"/>
      <c r="C34" s="9"/>
      <c r="D34" s="101"/>
      <c r="E34" s="9"/>
      <c r="F34" s="9"/>
      <c r="G34" s="9"/>
      <c r="H34" s="96">
        <f t="shared" si="0"/>
        <v>0</v>
      </c>
      <c r="I34" s="20"/>
      <c r="J34" s="91"/>
      <c r="K34" s="9"/>
      <c r="L34" s="101"/>
      <c r="M34" s="9"/>
      <c r="N34" s="9"/>
      <c r="O34" s="9"/>
      <c r="P34" s="96">
        <f t="shared" si="7"/>
        <v>0</v>
      </c>
      <c r="Q34" s="20"/>
      <c r="R34" s="91"/>
      <c r="S34" s="9"/>
      <c r="T34" s="101"/>
      <c r="U34" s="9"/>
      <c r="V34" s="9"/>
      <c r="W34" s="9"/>
      <c r="X34" s="96">
        <f t="shared" si="8"/>
        <v>0</v>
      </c>
      <c r="Y34" s="20"/>
    </row>
    <row r="35" spans="1:25" x14ac:dyDescent="0.2">
      <c r="A35" s="19"/>
      <c r="B35" s="91"/>
      <c r="C35" s="9"/>
      <c r="D35" s="101"/>
      <c r="E35" s="9"/>
      <c r="F35" s="9"/>
      <c r="G35" s="9"/>
      <c r="H35" s="96">
        <f t="shared" si="0"/>
        <v>0</v>
      </c>
      <c r="I35" s="20"/>
      <c r="J35" s="91"/>
      <c r="K35" s="9"/>
      <c r="L35" s="101"/>
      <c r="M35" s="9"/>
      <c r="N35" s="9"/>
      <c r="O35" s="9"/>
      <c r="P35" s="96">
        <f t="shared" si="7"/>
        <v>0</v>
      </c>
      <c r="Q35" s="20"/>
      <c r="R35" s="91"/>
      <c r="S35" s="9"/>
      <c r="T35" s="101"/>
      <c r="U35" s="9"/>
      <c r="V35" s="9"/>
      <c r="W35" s="9"/>
      <c r="X35" s="96">
        <f t="shared" si="8"/>
        <v>0</v>
      </c>
      <c r="Y35" s="20"/>
    </row>
    <row r="36" spans="1:25" x14ac:dyDescent="0.2">
      <c r="A36" s="19"/>
      <c r="B36" s="91"/>
      <c r="C36" s="9"/>
      <c r="D36" s="101"/>
      <c r="E36" s="9"/>
      <c r="F36" s="9"/>
      <c r="G36" s="9"/>
      <c r="H36" s="96">
        <f t="shared" si="0"/>
        <v>0</v>
      </c>
      <c r="I36" s="20"/>
      <c r="J36" s="91"/>
      <c r="K36" s="9"/>
      <c r="L36" s="101"/>
      <c r="M36" s="9"/>
      <c r="N36" s="9"/>
      <c r="O36" s="9"/>
      <c r="P36" s="96">
        <f t="shared" si="7"/>
        <v>0</v>
      </c>
      <c r="Q36" s="20"/>
      <c r="R36" s="91"/>
      <c r="S36" s="9"/>
      <c r="T36" s="101"/>
      <c r="U36" s="9"/>
      <c r="V36" s="9"/>
      <c r="W36" s="9"/>
      <c r="X36" s="96">
        <f t="shared" si="8"/>
        <v>0</v>
      </c>
      <c r="Y36" s="20"/>
    </row>
    <row r="37" spans="1:25" x14ac:dyDescent="0.2">
      <c r="A37" s="19"/>
      <c r="B37" s="91"/>
      <c r="C37" s="9"/>
      <c r="D37" s="101"/>
      <c r="E37" s="9"/>
      <c r="F37" s="9"/>
      <c r="G37" s="9"/>
      <c r="H37" s="96">
        <f t="shared" si="0"/>
        <v>0</v>
      </c>
      <c r="I37" s="20"/>
      <c r="J37" s="91"/>
      <c r="K37" s="9"/>
      <c r="L37" s="101"/>
      <c r="M37" s="9"/>
      <c r="N37" s="9"/>
      <c r="O37" s="9"/>
      <c r="P37" s="96">
        <f t="shared" si="7"/>
        <v>0</v>
      </c>
      <c r="Q37" s="20"/>
      <c r="R37" s="91"/>
      <c r="S37" s="9"/>
      <c r="T37" s="101"/>
      <c r="U37" s="9"/>
      <c r="V37" s="9"/>
      <c r="W37" s="9"/>
      <c r="X37" s="96">
        <f t="shared" si="8"/>
        <v>0</v>
      </c>
      <c r="Y37" s="20"/>
    </row>
    <row r="38" spans="1:25" x14ac:dyDescent="0.2">
      <c r="A38" s="19"/>
      <c r="B38" s="91"/>
      <c r="C38" s="9"/>
      <c r="D38" s="101"/>
      <c r="E38" s="9"/>
      <c r="F38" s="9"/>
      <c r="G38" s="9"/>
      <c r="H38" s="96">
        <f t="shared" si="0"/>
        <v>0</v>
      </c>
      <c r="I38" s="20"/>
      <c r="J38" s="91"/>
      <c r="K38" s="9"/>
      <c r="L38" s="101"/>
      <c r="M38" s="9"/>
      <c r="N38" s="9"/>
      <c r="O38" s="9"/>
      <c r="P38" s="96">
        <f t="shared" si="7"/>
        <v>0</v>
      </c>
      <c r="Q38" s="20"/>
      <c r="R38" s="91"/>
      <c r="S38" s="9"/>
      <c r="T38" s="101"/>
      <c r="U38" s="9"/>
      <c r="V38" s="9"/>
      <c r="W38" s="9"/>
      <c r="X38" s="96">
        <f t="shared" si="8"/>
        <v>0</v>
      </c>
      <c r="Y38" s="20"/>
    </row>
    <row r="39" spans="1:25" ht="16" thickBot="1" x14ac:dyDescent="0.25">
      <c r="A39" s="19"/>
      <c r="B39" s="91"/>
      <c r="C39" s="9"/>
      <c r="D39" s="101"/>
      <c r="E39" s="9"/>
      <c r="F39" s="9"/>
      <c r="G39" s="9"/>
      <c r="H39" s="96">
        <f t="shared" si="0"/>
        <v>0</v>
      </c>
      <c r="I39" s="20"/>
      <c r="J39" s="91"/>
      <c r="K39" s="9"/>
      <c r="L39" s="101"/>
      <c r="M39" s="9"/>
      <c r="N39" s="9"/>
      <c r="O39" s="9"/>
      <c r="P39" s="96">
        <f t="shared" si="7"/>
        <v>0</v>
      </c>
      <c r="Q39" s="20"/>
      <c r="R39" s="91"/>
      <c r="S39" s="9"/>
      <c r="T39" s="101"/>
      <c r="U39" s="9"/>
      <c r="V39" s="9"/>
      <c r="W39" s="9"/>
      <c r="X39" s="96">
        <f t="shared" si="8"/>
        <v>0</v>
      </c>
      <c r="Y39" s="20"/>
    </row>
    <row r="40" spans="1:25" s="1" customFormat="1" x14ac:dyDescent="0.2">
      <c r="A40" s="20"/>
      <c r="B40" s="88" t="s">
        <v>102</v>
      </c>
      <c r="C40" s="89"/>
      <c r="D40" s="99"/>
      <c r="E40" s="90"/>
      <c r="F40" s="89"/>
      <c r="G40" s="89"/>
      <c r="H40" s="135"/>
      <c r="I40" s="20"/>
      <c r="J40" s="88" t="str">
        <f>B40</f>
        <v>BRANDY &amp; COGNAC, ETC.</v>
      </c>
      <c r="K40" s="89"/>
      <c r="L40" s="99"/>
      <c r="M40" s="90"/>
      <c r="N40" s="89"/>
      <c r="O40" s="89"/>
      <c r="P40" s="135"/>
      <c r="Q40" s="20"/>
      <c r="R40" s="88" t="str">
        <f>B40</f>
        <v>BRANDY &amp; COGNAC, ETC.</v>
      </c>
      <c r="S40" s="89"/>
      <c r="T40" s="99"/>
      <c r="U40" s="90"/>
      <c r="V40" s="89"/>
      <c r="W40" s="89"/>
      <c r="X40" s="135"/>
      <c r="Y40" s="20"/>
    </row>
    <row r="41" spans="1:25" x14ac:dyDescent="0.2">
      <c r="A41" s="19"/>
      <c r="B41" s="91"/>
      <c r="C41" s="9"/>
      <c r="D41" s="101"/>
      <c r="E41" s="25"/>
      <c r="F41" s="9"/>
      <c r="G41" s="9"/>
      <c r="H41" s="136">
        <f t="shared" ref="H41:H47" si="9">IFERROR(D41/G41,0)</f>
        <v>0</v>
      </c>
      <c r="I41" s="20"/>
      <c r="J41" s="91"/>
      <c r="K41" s="9"/>
      <c r="L41" s="101"/>
      <c r="M41" s="25"/>
      <c r="N41" s="9"/>
      <c r="O41" s="9"/>
      <c r="P41" s="136">
        <f t="shared" ref="P41:P47" si="10">IFERROR(L41/O41,0)</f>
        <v>0</v>
      </c>
      <c r="Q41" s="20"/>
      <c r="R41" s="91"/>
      <c r="S41" s="9"/>
      <c r="T41" s="101"/>
      <c r="U41" s="25"/>
      <c r="V41" s="9"/>
      <c r="W41" s="9"/>
      <c r="X41" s="136">
        <f t="shared" ref="X41:X47" si="11">IFERROR(T41/W41,0)</f>
        <v>0</v>
      </c>
      <c r="Y41" s="20"/>
    </row>
    <row r="42" spans="1:25" x14ac:dyDescent="0.2">
      <c r="A42" s="19"/>
      <c r="B42" s="91"/>
      <c r="C42" s="9"/>
      <c r="D42" s="101"/>
      <c r="E42" s="9"/>
      <c r="F42" s="9"/>
      <c r="G42" s="9"/>
      <c r="H42" s="96">
        <f t="shared" si="9"/>
        <v>0</v>
      </c>
      <c r="I42" s="20"/>
      <c r="J42" s="91"/>
      <c r="K42" s="9"/>
      <c r="L42" s="101"/>
      <c r="M42" s="9"/>
      <c r="N42" s="9"/>
      <c r="O42" s="9"/>
      <c r="P42" s="96">
        <f t="shared" si="10"/>
        <v>0</v>
      </c>
      <c r="Q42" s="20"/>
      <c r="R42" s="91"/>
      <c r="S42" s="9"/>
      <c r="T42" s="101"/>
      <c r="U42" s="9"/>
      <c r="V42" s="9"/>
      <c r="W42" s="9"/>
      <c r="X42" s="96">
        <f t="shared" si="11"/>
        <v>0</v>
      </c>
      <c r="Y42" s="20"/>
    </row>
    <row r="43" spans="1:25" x14ac:dyDescent="0.2">
      <c r="A43" s="19"/>
      <c r="B43" s="91"/>
      <c r="C43" s="9"/>
      <c r="D43" s="101"/>
      <c r="E43" s="9"/>
      <c r="F43" s="9"/>
      <c r="G43" s="9"/>
      <c r="H43" s="96">
        <f t="shared" si="9"/>
        <v>0</v>
      </c>
      <c r="I43" s="20"/>
      <c r="J43" s="91"/>
      <c r="K43" s="9"/>
      <c r="L43" s="101"/>
      <c r="M43" s="9"/>
      <c r="N43" s="9"/>
      <c r="O43" s="9"/>
      <c r="P43" s="96">
        <f t="shared" si="10"/>
        <v>0</v>
      </c>
      <c r="Q43" s="20"/>
      <c r="R43" s="91"/>
      <c r="S43" s="9"/>
      <c r="T43" s="101"/>
      <c r="U43" s="9"/>
      <c r="V43" s="9"/>
      <c r="W43" s="9"/>
      <c r="X43" s="96">
        <f t="shared" si="11"/>
        <v>0</v>
      </c>
      <c r="Y43" s="20"/>
    </row>
    <row r="44" spans="1:25" x14ac:dyDescent="0.2">
      <c r="A44" s="19"/>
      <c r="B44" s="91"/>
      <c r="C44" s="9"/>
      <c r="D44" s="101"/>
      <c r="E44" s="9"/>
      <c r="F44" s="9"/>
      <c r="G44" s="9"/>
      <c r="H44" s="96">
        <f t="shared" si="9"/>
        <v>0</v>
      </c>
      <c r="I44" s="20"/>
      <c r="J44" s="91"/>
      <c r="K44" s="9"/>
      <c r="L44" s="101"/>
      <c r="M44" s="9"/>
      <c r="N44" s="9"/>
      <c r="O44" s="9"/>
      <c r="P44" s="96">
        <f t="shared" si="10"/>
        <v>0</v>
      </c>
      <c r="Q44" s="20"/>
      <c r="R44" s="91"/>
      <c r="S44" s="9"/>
      <c r="T44" s="101"/>
      <c r="U44" s="9"/>
      <c r="V44" s="9"/>
      <c r="W44" s="9"/>
      <c r="X44" s="96">
        <f t="shared" si="11"/>
        <v>0</v>
      </c>
      <c r="Y44" s="20"/>
    </row>
    <row r="45" spans="1:25" x14ac:dyDescent="0.2">
      <c r="A45" s="19"/>
      <c r="B45" s="91"/>
      <c r="C45" s="9"/>
      <c r="D45" s="101"/>
      <c r="E45" s="9"/>
      <c r="F45" s="9"/>
      <c r="G45" s="9"/>
      <c r="H45" s="96">
        <f t="shared" si="9"/>
        <v>0</v>
      </c>
      <c r="I45" s="20"/>
      <c r="J45" s="91"/>
      <c r="K45" s="9"/>
      <c r="L45" s="101"/>
      <c r="M45" s="9"/>
      <c r="N45" s="9"/>
      <c r="O45" s="9"/>
      <c r="P45" s="96">
        <f t="shared" si="10"/>
        <v>0</v>
      </c>
      <c r="Q45" s="20"/>
      <c r="R45" s="91"/>
      <c r="S45" s="9"/>
      <c r="T45" s="101"/>
      <c r="U45" s="9"/>
      <c r="V45" s="9"/>
      <c r="W45" s="9"/>
      <c r="X45" s="96">
        <f t="shared" si="11"/>
        <v>0</v>
      </c>
      <c r="Y45" s="20"/>
    </row>
    <row r="46" spans="1:25" x14ac:dyDescent="0.2">
      <c r="A46" s="19"/>
      <c r="B46" s="91"/>
      <c r="C46" s="9"/>
      <c r="D46" s="101"/>
      <c r="E46" s="9"/>
      <c r="F46" s="9"/>
      <c r="G46" s="9"/>
      <c r="H46" s="96">
        <f t="shared" si="9"/>
        <v>0</v>
      </c>
      <c r="I46" s="20"/>
      <c r="J46" s="91"/>
      <c r="K46" s="9"/>
      <c r="L46" s="101"/>
      <c r="M46" s="9"/>
      <c r="N46" s="9"/>
      <c r="O46" s="9"/>
      <c r="P46" s="96">
        <f t="shared" si="10"/>
        <v>0</v>
      </c>
      <c r="Q46" s="20"/>
      <c r="R46" s="91"/>
      <c r="S46" s="9"/>
      <c r="T46" s="101"/>
      <c r="U46" s="9"/>
      <c r="V46" s="9"/>
      <c r="W46" s="9"/>
      <c r="X46" s="96">
        <f t="shared" si="11"/>
        <v>0</v>
      </c>
      <c r="Y46" s="20"/>
    </row>
    <row r="47" spans="1:25" ht="16" thickBot="1" x14ac:dyDescent="0.25">
      <c r="A47" s="19"/>
      <c r="B47" s="108"/>
      <c r="C47" s="98"/>
      <c r="D47" s="109"/>
      <c r="E47" s="98"/>
      <c r="F47" s="98"/>
      <c r="G47" s="98"/>
      <c r="H47" s="96">
        <f t="shared" si="9"/>
        <v>0</v>
      </c>
      <c r="I47" s="20"/>
      <c r="J47" s="108"/>
      <c r="K47" s="98"/>
      <c r="L47" s="109"/>
      <c r="M47" s="98"/>
      <c r="N47" s="98"/>
      <c r="O47" s="98"/>
      <c r="P47" s="96">
        <f t="shared" si="10"/>
        <v>0</v>
      </c>
      <c r="Q47" s="20"/>
      <c r="R47" s="108"/>
      <c r="S47" s="98"/>
      <c r="T47" s="109"/>
      <c r="U47" s="98"/>
      <c r="V47" s="98"/>
      <c r="W47" s="98"/>
      <c r="X47" s="96">
        <f t="shared" si="11"/>
        <v>0</v>
      </c>
      <c r="Y47" s="20"/>
    </row>
    <row r="48" spans="1:25" s="1" customFormat="1" x14ac:dyDescent="0.2">
      <c r="A48" s="20"/>
      <c r="B48" s="401" t="s">
        <v>26</v>
      </c>
      <c r="C48" s="388"/>
      <c r="D48" s="402"/>
      <c r="E48" s="387" t="s">
        <v>15</v>
      </c>
      <c r="F48" s="388"/>
      <c r="G48" s="388"/>
      <c r="H48" s="389"/>
      <c r="I48" s="20"/>
      <c r="J48" s="401" t="s">
        <v>26</v>
      </c>
      <c r="K48" s="388"/>
      <c r="L48" s="402"/>
      <c r="M48" s="387" t="s">
        <v>15</v>
      </c>
      <c r="N48" s="388"/>
      <c r="O48" s="388"/>
      <c r="P48" s="389"/>
      <c r="Q48" s="20"/>
      <c r="R48" s="401" t="s">
        <v>26</v>
      </c>
      <c r="S48" s="388"/>
      <c r="T48" s="402"/>
      <c r="U48" s="387" t="s">
        <v>15</v>
      </c>
      <c r="V48" s="388"/>
      <c r="W48" s="388"/>
      <c r="X48" s="389"/>
      <c r="Y48" s="20"/>
    </row>
    <row r="49" spans="1:25" s="1" customFormat="1" ht="16" thickBot="1" x14ac:dyDescent="0.25">
      <c r="A49" s="20"/>
      <c r="B49" s="128" t="s">
        <v>8</v>
      </c>
      <c r="C49" s="129" t="s">
        <v>16</v>
      </c>
      <c r="D49" s="130" t="s">
        <v>9</v>
      </c>
      <c r="E49" s="131" t="s">
        <v>44</v>
      </c>
      <c r="F49" s="132" t="s">
        <v>5</v>
      </c>
      <c r="G49" s="129" t="s">
        <v>6</v>
      </c>
      <c r="H49" s="133" t="s">
        <v>10</v>
      </c>
      <c r="I49" s="20"/>
      <c r="J49" s="128" t="s">
        <v>8</v>
      </c>
      <c r="K49" s="129" t="s">
        <v>16</v>
      </c>
      <c r="L49" s="130" t="s">
        <v>9</v>
      </c>
      <c r="M49" s="131" t="s">
        <v>44</v>
      </c>
      <c r="N49" s="132" t="s">
        <v>5</v>
      </c>
      <c r="O49" s="129" t="s">
        <v>6</v>
      </c>
      <c r="P49" s="133" t="s">
        <v>10</v>
      </c>
      <c r="Q49" s="20"/>
      <c r="R49" s="128" t="s">
        <v>8</v>
      </c>
      <c r="S49" s="129" t="s">
        <v>16</v>
      </c>
      <c r="T49" s="130" t="s">
        <v>9</v>
      </c>
      <c r="U49" s="131" t="s">
        <v>44</v>
      </c>
      <c r="V49" s="132" t="s">
        <v>5</v>
      </c>
      <c r="W49" s="129" t="s">
        <v>6</v>
      </c>
      <c r="X49" s="133" t="s">
        <v>10</v>
      </c>
      <c r="Y49" s="20"/>
    </row>
    <row r="50" spans="1:25" s="1" customFormat="1" x14ac:dyDescent="0.2">
      <c r="A50" s="20"/>
      <c r="B50" s="88" t="s">
        <v>103</v>
      </c>
      <c r="C50" s="89"/>
      <c r="D50" s="99"/>
      <c r="E50" s="90"/>
      <c r="F50" s="89"/>
      <c r="G50" s="89"/>
      <c r="H50" s="135"/>
      <c r="I50" s="20"/>
      <c r="J50" s="88" t="str">
        <f>B50</f>
        <v>TEQUIA &amp; MESCAL</v>
      </c>
      <c r="K50" s="89"/>
      <c r="L50" s="99"/>
      <c r="M50" s="90"/>
      <c r="N50" s="89"/>
      <c r="O50" s="89"/>
      <c r="P50" s="135"/>
      <c r="Q50" s="20"/>
      <c r="R50" s="88" t="str">
        <f>B50</f>
        <v>TEQUIA &amp; MESCAL</v>
      </c>
      <c r="S50" s="89"/>
      <c r="T50" s="99"/>
      <c r="U50" s="90"/>
      <c r="V50" s="89"/>
      <c r="W50" s="89"/>
      <c r="X50" s="135"/>
      <c r="Y50" s="20"/>
    </row>
    <row r="51" spans="1:25" x14ac:dyDescent="0.2">
      <c r="A51" s="19"/>
      <c r="B51" s="91"/>
      <c r="C51" s="9"/>
      <c r="D51" s="101"/>
      <c r="E51" s="25"/>
      <c r="F51" s="9"/>
      <c r="G51" s="9"/>
      <c r="H51" s="136">
        <f>IFERROR(D51/G51,0)</f>
        <v>0</v>
      </c>
      <c r="I51" s="20"/>
      <c r="J51" s="91"/>
      <c r="K51" s="9"/>
      <c r="L51" s="101"/>
      <c r="M51" s="25"/>
      <c r="N51" s="9"/>
      <c r="O51" s="9"/>
      <c r="P51" s="136">
        <f>IFERROR(L51/O51,0)</f>
        <v>0</v>
      </c>
      <c r="Q51" s="20"/>
      <c r="R51" s="91"/>
      <c r="S51" s="9"/>
      <c r="T51" s="101"/>
      <c r="U51" s="25"/>
      <c r="V51" s="9"/>
      <c r="W51" s="9"/>
      <c r="X51" s="136">
        <f>IFERROR(T51/W51,0)</f>
        <v>0</v>
      </c>
      <c r="Y51" s="20"/>
    </row>
    <row r="52" spans="1:25" x14ac:dyDescent="0.2">
      <c r="A52" s="19"/>
      <c r="B52" s="91"/>
      <c r="C52" s="9"/>
      <c r="D52" s="101"/>
      <c r="E52" s="9"/>
      <c r="F52" s="9"/>
      <c r="G52" s="9"/>
      <c r="H52" s="96">
        <f t="shared" ref="H52:H58" si="12">IFERROR(D52/G52,0)</f>
        <v>0</v>
      </c>
      <c r="I52" s="20"/>
      <c r="J52" s="91"/>
      <c r="K52" s="9"/>
      <c r="L52" s="101"/>
      <c r="M52" s="9"/>
      <c r="N52" s="9"/>
      <c r="O52" s="9"/>
      <c r="P52" s="96">
        <f t="shared" ref="P52:P58" si="13">IFERROR(L52/O52,0)</f>
        <v>0</v>
      </c>
      <c r="Q52" s="20"/>
      <c r="R52" s="91"/>
      <c r="S52" s="9"/>
      <c r="T52" s="101"/>
      <c r="U52" s="9"/>
      <c r="V52" s="9"/>
      <c r="W52" s="9"/>
      <c r="X52" s="96">
        <f t="shared" ref="X52:X58" si="14">IFERROR(T52/W52,0)</f>
        <v>0</v>
      </c>
      <c r="Y52" s="20"/>
    </row>
    <row r="53" spans="1:25" x14ac:dyDescent="0.2">
      <c r="A53" s="19"/>
      <c r="B53" s="91"/>
      <c r="C53" s="9"/>
      <c r="D53" s="101"/>
      <c r="E53" s="9"/>
      <c r="F53" s="9"/>
      <c r="G53" s="9"/>
      <c r="H53" s="96">
        <f t="shared" si="12"/>
        <v>0</v>
      </c>
      <c r="I53" s="20"/>
      <c r="J53" s="91"/>
      <c r="K53" s="9"/>
      <c r="L53" s="101"/>
      <c r="M53" s="9"/>
      <c r="N53" s="9"/>
      <c r="O53" s="9"/>
      <c r="P53" s="96">
        <f t="shared" si="13"/>
        <v>0</v>
      </c>
      <c r="Q53" s="20"/>
      <c r="R53" s="91"/>
      <c r="S53" s="9"/>
      <c r="T53" s="101"/>
      <c r="U53" s="9"/>
      <c r="V53" s="9"/>
      <c r="W53" s="9"/>
      <c r="X53" s="96">
        <f t="shared" si="14"/>
        <v>0</v>
      </c>
      <c r="Y53" s="20"/>
    </row>
    <row r="54" spans="1:25" x14ac:dyDescent="0.2">
      <c r="A54" s="19"/>
      <c r="B54" s="91"/>
      <c r="C54" s="9"/>
      <c r="D54" s="101"/>
      <c r="E54" s="9"/>
      <c r="F54" s="9"/>
      <c r="G54" s="9"/>
      <c r="H54" s="96">
        <f t="shared" si="12"/>
        <v>0</v>
      </c>
      <c r="I54" s="20"/>
      <c r="J54" s="91"/>
      <c r="K54" s="9"/>
      <c r="L54" s="101"/>
      <c r="M54" s="9"/>
      <c r="N54" s="9"/>
      <c r="O54" s="9"/>
      <c r="P54" s="96">
        <f t="shared" si="13"/>
        <v>0</v>
      </c>
      <c r="Q54" s="20"/>
      <c r="R54" s="91"/>
      <c r="S54" s="9"/>
      <c r="T54" s="101"/>
      <c r="U54" s="9"/>
      <c r="V54" s="9"/>
      <c r="W54" s="9"/>
      <c r="X54" s="96">
        <f t="shared" si="14"/>
        <v>0</v>
      </c>
      <c r="Y54" s="20"/>
    </row>
    <row r="55" spans="1:25" x14ac:dyDescent="0.2">
      <c r="A55" s="19"/>
      <c r="B55" s="91"/>
      <c r="C55" s="9"/>
      <c r="D55" s="101"/>
      <c r="E55" s="9"/>
      <c r="F55" s="9"/>
      <c r="G55" s="9"/>
      <c r="H55" s="96">
        <f t="shared" si="12"/>
        <v>0</v>
      </c>
      <c r="I55" s="20"/>
      <c r="J55" s="91"/>
      <c r="K55" s="9"/>
      <c r="L55" s="101"/>
      <c r="M55" s="9"/>
      <c r="N55" s="9"/>
      <c r="O55" s="9"/>
      <c r="P55" s="96">
        <f t="shared" si="13"/>
        <v>0</v>
      </c>
      <c r="Q55" s="20"/>
      <c r="R55" s="91"/>
      <c r="S55" s="9"/>
      <c r="T55" s="101"/>
      <c r="U55" s="9"/>
      <c r="V55" s="9"/>
      <c r="W55" s="9"/>
      <c r="X55" s="96">
        <f t="shared" si="14"/>
        <v>0</v>
      </c>
      <c r="Y55" s="20"/>
    </row>
    <row r="56" spans="1:25" x14ac:dyDescent="0.2">
      <c r="A56" s="19"/>
      <c r="B56" s="91"/>
      <c r="C56" s="9"/>
      <c r="D56" s="101"/>
      <c r="E56" s="9"/>
      <c r="F56" s="9"/>
      <c r="G56" s="9"/>
      <c r="H56" s="96">
        <f t="shared" si="12"/>
        <v>0</v>
      </c>
      <c r="I56" s="20"/>
      <c r="J56" s="91"/>
      <c r="K56" s="9"/>
      <c r="L56" s="101"/>
      <c r="M56" s="9"/>
      <c r="N56" s="9"/>
      <c r="O56" s="9"/>
      <c r="P56" s="96">
        <f t="shared" si="13"/>
        <v>0</v>
      </c>
      <c r="Q56" s="20"/>
      <c r="R56" s="91"/>
      <c r="S56" s="9"/>
      <c r="T56" s="101"/>
      <c r="U56" s="9"/>
      <c r="V56" s="9"/>
      <c r="W56" s="9"/>
      <c r="X56" s="96">
        <f t="shared" si="14"/>
        <v>0</v>
      </c>
      <c r="Y56" s="20"/>
    </row>
    <row r="57" spans="1:25" x14ac:dyDescent="0.2">
      <c r="A57" s="19"/>
      <c r="B57" s="91"/>
      <c r="C57" s="9"/>
      <c r="D57" s="101"/>
      <c r="E57" s="9"/>
      <c r="F57" s="9"/>
      <c r="G57" s="9"/>
      <c r="H57" s="96">
        <f t="shared" si="12"/>
        <v>0</v>
      </c>
      <c r="I57" s="20"/>
      <c r="J57" s="91"/>
      <c r="K57" s="9"/>
      <c r="L57" s="101"/>
      <c r="M57" s="9"/>
      <c r="N57" s="9"/>
      <c r="O57" s="9"/>
      <c r="P57" s="96">
        <f t="shared" si="13"/>
        <v>0</v>
      </c>
      <c r="Q57" s="20"/>
      <c r="R57" s="91"/>
      <c r="S57" s="9"/>
      <c r="T57" s="101"/>
      <c r="U57" s="9"/>
      <c r="V57" s="9"/>
      <c r="W57" s="9"/>
      <c r="X57" s="96">
        <f t="shared" si="14"/>
        <v>0</v>
      </c>
      <c r="Y57" s="20"/>
    </row>
    <row r="58" spans="1:25" ht="16" thickBot="1" x14ac:dyDescent="0.25">
      <c r="A58" s="19"/>
      <c r="B58" s="92"/>
      <c r="C58" s="93"/>
      <c r="D58" s="102"/>
      <c r="E58" s="93"/>
      <c r="F58" s="93"/>
      <c r="G58" s="93"/>
      <c r="H58" s="97">
        <f t="shared" si="12"/>
        <v>0</v>
      </c>
      <c r="I58" s="20"/>
      <c r="J58" s="92"/>
      <c r="K58" s="93"/>
      <c r="L58" s="102"/>
      <c r="M58" s="93"/>
      <c r="N58" s="93"/>
      <c r="O58" s="93"/>
      <c r="P58" s="97">
        <f t="shared" si="13"/>
        <v>0</v>
      </c>
      <c r="Q58" s="20"/>
      <c r="R58" s="92"/>
      <c r="S58" s="93"/>
      <c r="T58" s="102"/>
      <c r="U58" s="93"/>
      <c r="V58" s="93"/>
      <c r="W58" s="93"/>
      <c r="X58" s="97">
        <f t="shared" si="14"/>
        <v>0</v>
      </c>
      <c r="Y58" s="20"/>
    </row>
    <row r="59" spans="1:25" s="1" customFormat="1" x14ac:dyDescent="0.2">
      <c r="A59" s="20"/>
      <c r="B59" s="88" t="s">
        <v>101</v>
      </c>
      <c r="C59" s="89"/>
      <c r="D59" s="99"/>
      <c r="E59" s="90"/>
      <c r="F59" s="89"/>
      <c r="G59" s="89"/>
      <c r="H59" s="135"/>
      <c r="I59" s="20"/>
      <c r="J59" s="88" t="str">
        <f>B59</f>
        <v>LIQUEUR / CORDIAL</v>
      </c>
      <c r="K59" s="89"/>
      <c r="L59" s="99"/>
      <c r="M59" s="90"/>
      <c r="N59" s="89"/>
      <c r="O59" s="89"/>
      <c r="P59" s="135"/>
      <c r="Q59" s="20"/>
      <c r="R59" s="88" t="str">
        <f>B59</f>
        <v>LIQUEUR / CORDIAL</v>
      </c>
      <c r="S59" s="89"/>
      <c r="T59" s="99"/>
      <c r="U59" s="90"/>
      <c r="V59" s="89"/>
      <c r="W59" s="89"/>
      <c r="X59" s="135"/>
      <c r="Y59" s="20"/>
    </row>
    <row r="60" spans="1:25" x14ac:dyDescent="0.2">
      <c r="A60" s="19"/>
      <c r="B60" s="91"/>
      <c r="C60" s="9"/>
      <c r="D60" s="101"/>
      <c r="E60" s="25"/>
      <c r="F60" s="9"/>
      <c r="G60" s="9"/>
      <c r="H60" s="136">
        <f t="shared" ref="H60:H66" si="15">IFERROR(D60/G60,0)</f>
        <v>0</v>
      </c>
      <c r="I60" s="20"/>
      <c r="J60" s="91"/>
      <c r="K60" s="9"/>
      <c r="L60" s="101"/>
      <c r="M60" s="25"/>
      <c r="N60" s="9"/>
      <c r="O60" s="9"/>
      <c r="P60" s="136">
        <f t="shared" ref="P60:P66" si="16">IFERROR(L60/O60,0)</f>
        <v>0</v>
      </c>
      <c r="Q60" s="20"/>
      <c r="R60" s="91"/>
      <c r="S60" s="9"/>
      <c r="T60" s="101"/>
      <c r="U60" s="25"/>
      <c r="V60" s="9"/>
      <c r="W60" s="9"/>
      <c r="X60" s="136">
        <f t="shared" ref="X60:X66" si="17">IFERROR(T60/W60,0)</f>
        <v>0</v>
      </c>
      <c r="Y60" s="20"/>
    </row>
    <row r="61" spans="1:25" x14ac:dyDescent="0.2">
      <c r="A61" s="19"/>
      <c r="B61" s="91"/>
      <c r="C61" s="9"/>
      <c r="D61" s="101"/>
      <c r="E61" s="9"/>
      <c r="F61" s="9"/>
      <c r="G61" s="9"/>
      <c r="H61" s="96">
        <f t="shared" si="15"/>
        <v>0</v>
      </c>
      <c r="I61" s="20"/>
      <c r="J61" s="91"/>
      <c r="K61" s="9"/>
      <c r="L61" s="101"/>
      <c r="M61" s="9"/>
      <c r="N61" s="9"/>
      <c r="O61" s="9"/>
      <c r="P61" s="96">
        <f t="shared" si="16"/>
        <v>0</v>
      </c>
      <c r="Q61" s="20"/>
      <c r="R61" s="91"/>
      <c r="S61" s="9"/>
      <c r="T61" s="101"/>
      <c r="U61" s="9"/>
      <c r="V61" s="9"/>
      <c r="W61" s="9"/>
      <c r="X61" s="96">
        <f t="shared" si="17"/>
        <v>0</v>
      </c>
      <c r="Y61" s="20"/>
    </row>
    <row r="62" spans="1:25" x14ac:dyDescent="0.2">
      <c r="A62" s="19"/>
      <c r="B62" s="91"/>
      <c r="C62" s="9"/>
      <c r="D62" s="101"/>
      <c r="E62" s="9"/>
      <c r="F62" s="9"/>
      <c r="G62" s="9"/>
      <c r="H62" s="96">
        <f t="shared" si="15"/>
        <v>0</v>
      </c>
      <c r="I62" s="20"/>
      <c r="J62" s="91"/>
      <c r="K62" s="9"/>
      <c r="L62" s="101"/>
      <c r="M62" s="9"/>
      <c r="N62" s="9"/>
      <c r="O62" s="9"/>
      <c r="P62" s="96">
        <f t="shared" si="16"/>
        <v>0</v>
      </c>
      <c r="Q62" s="20"/>
      <c r="R62" s="91"/>
      <c r="S62" s="9"/>
      <c r="T62" s="101"/>
      <c r="U62" s="9"/>
      <c r="V62" s="9"/>
      <c r="W62" s="9"/>
      <c r="X62" s="96">
        <f t="shared" si="17"/>
        <v>0</v>
      </c>
      <c r="Y62" s="20"/>
    </row>
    <row r="63" spans="1:25" x14ac:dyDescent="0.2">
      <c r="A63" s="19"/>
      <c r="B63" s="91"/>
      <c r="C63" s="9"/>
      <c r="D63" s="101"/>
      <c r="E63" s="9"/>
      <c r="F63" s="9"/>
      <c r="G63" s="9"/>
      <c r="H63" s="96">
        <f t="shared" si="15"/>
        <v>0</v>
      </c>
      <c r="I63" s="20"/>
      <c r="J63" s="91"/>
      <c r="K63" s="9"/>
      <c r="L63" s="101"/>
      <c r="M63" s="9"/>
      <c r="N63" s="9"/>
      <c r="O63" s="9"/>
      <c r="P63" s="96">
        <f t="shared" si="16"/>
        <v>0</v>
      </c>
      <c r="Q63" s="20"/>
      <c r="R63" s="91"/>
      <c r="S63" s="9"/>
      <c r="T63" s="101"/>
      <c r="U63" s="9"/>
      <c r="V63" s="9"/>
      <c r="W63" s="9"/>
      <c r="X63" s="96">
        <f t="shared" si="17"/>
        <v>0</v>
      </c>
      <c r="Y63" s="20"/>
    </row>
    <row r="64" spans="1:25" x14ac:dyDescent="0.2">
      <c r="A64" s="19"/>
      <c r="B64" s="91"/>
      <c r="C64" s="9"/>
      <c r="D64" s="101"/>
      <c r="E64" s="9"/>
      <c r="F64" s="9"/>
      <c r="G64" s="9"/>
      <c r="H64" s="96">
        <f t="shared" si="15"/>
        <v>0</v>
      </c>
      <c r="I64" s="20"/>
      <c r="J64" s="91"/>
      <c r="K64" s="9"/>
      <c r="L64" s="101"/>
      <c r="M64" s="9"/>
      <c r="N64" s="9"/>
      <c r="O64" s="9"/>
      <c r="P64" s="96">
        <f t="shared" si="16"/>
        <v>0</v>
      </c>
      <c r="Q64" s="20"/>
      <c r="R64" s="91"/>
      <c r="S64" s="9"/>
      <c r="T64" s="101"/>
      <c r="U64" s="9"/>
      <c r="V64" s="9"/>
      <c r="W64" s="9"/>
      <c r="X64" s="96">
        <f t="shared" si="17"/>
        <v>0</v>
      </c>
      <c r="Y64" s="20"/>
    </row>
    <row r="65" spans="1:25" x14ac:dyDescent="0.2">
      <c r="A65" s="19"/>
      <c r="B65" s="91"/>
      <c r="C65" s="9"/>
      <c r="D65" s="101"/>
      <c r="E65" s="9"/>
      <c r="F65" s="9"/>
      <c r="G65" s="9"/>
      <c r="H65" s="96">
        <f t="shared" si="15"/>
        <v>0</v>
      </c>
      <c r="I65" s="20"/>
      <c r="J65" s="91"/>
      <c r="K65" s="9"/>
      <c r="L65" s="101"/>
      <c r="M65" s="9"/>
      <c r="N65" s="9"/>
      <c r="O65" s="9"/>
      <c r="P65" s="96">
        <f t="shared" si="16"/>
        <v>0</v>
      </c>
      <c r="Q65" s="20"/>
      <c r="R65" s="91"/>
      <c r="S65" s="9"/>
      <c r="T65" s="101"/>
      <c r="U65" s="9"/>
      <c r="V65" s="9"/>
      <c r="W65" s="9"/>
      <c r="X65" s="96">
        <f t="shared" si="17"/>
        <v>0</v>
      </c>
      <c r="Y65" s="20"/>
    </row>
    <row r="66" spans="1:25" ht="16" thickBot="1" x14ac:dyDescent="0.25">
      <c r="A66" s="19"/>
      <c r="B66" s="91"/>
      <c r="C66" s="9"/>
      <c r="D66" s="101"/>
      <c r="E66" s="9"/>
      <c r="F66" s="9"/>
      <c r="G66" s="9"/>
      <c r="H66" s="96">
        <f t="shared" si="15"/>
        <v>0</v>
      </c>
      <c r="I66" s="20"/>
      <c r="J66" s="91"/>
      <c r="K66" s="9"/>
      <c r="L66" s="101"/>
      <c r="M66" s="9"/>
      <c r="N66" s="9"/>
      <c r="O66" s="9"/>
      <c r="P66" s="96">
        <f t="shared" si="16"/>
        <v>0</v>
      </c>
      <c r="Q66" s="20"/>
      <c r="R66" s="91"/>
      <c r="S66" s="9"/>
      <c r="T66" s="101"/>
      <c r="U66" s="9"/>
      <c r="V66" s="9"/>
      <c r="W66" s="9"/>
      <c r="X66" s="96">
        <f t="shared" si="17"/>
        <v>0</v>
      </c>
      <c r="Y66" s="20"/>
    </row>
    <row r="67" spans="1:25" s="1" customFormat="1" x14ac:dyDescent="0.2">
      <c r="A67" s="20"/>
      <c r="B67" s="88" t="s">
        <v>104</v>
      </c>
      <c r="C67" s="89"/>
      <c r="D67" s="99"/>
      <c r="E67" s="90"/>
      <c r="F67" s="89"/>
      <c r="G67" s="89"/>
      <c r="H67" s="135"/>
      <c r="I67" s="20"/>
      <c r="J67" s="88" t="str">
        <f>B67</f>
        <v>FORTIFIED WINES</v>
      </c>
      <c r="K67" s="89"/>
      <c r="L67" s="99"/>
      <c r="M67" s="90"/>
      <c r="N67" s="89"/>
      <c r="O67" s="89"/>
      <c r="P67" s="135"/>
      <c r="Q67" s="20"/>
      <c r="R67" s="88" t="str">
        <f>B67</f>
        <v>FORTIFIED WINES</v>
      </c>
      <c r="S67" s="89"/>
      <c r="T67" s="99"/>
      <c r="U67" s="90"/>
      <c r="V67" s="89"/>
      <c r="W67" s="89"/>
      <c r="X67" s="135"/>
      <c r="Y67" s="20"/>
    </row>
    <row r="68" spans="1:25" x14ac:dyDescent="0.2">
      <c r="A68" s="19"/>
      <c r="B68" s="91"/>
      <c r="C68" s="9"/>
      <c r="D68" s="101"/>
      <c r="E68" s="25"/>
      <c r="F68" s="9"/>
      <c r="G68" s="9"/>
      <c r="H68" s="136">
        <f t="shared" ref="H68:H74" si="18">IFERROR(D68/G68,0)</f>
        <v>0</v>
      </c>
      <c r="I68" s="20"/>
      <c r="J68" s="91"/>
      <c r="K68" s="9"/>
      <c r="L68" s="101"/>
      <c r="M68" s="25"/>
      <c r="N68" s="9"/>
      <c r="O68" s="9"/>
      <c r="P68" s="136">
        <f t="shared" ref="P68:P74" si="19">IFERROR(L68/O68,0)</f>
        <v>0</v>
      </c>
      <c r="Q68" s="20"/>
      <c r="R68" s="91"/>
      <c r="S68" s="9"/>
      <c r="T68" s="101"/>
      <c r="U68" s="25"/>
      <c r="V68" s="9"/>
      <c r="W68" s="9"/>
      <c r="X68" s="136">
        <f t="shared" ref="X68:X74" si="20">IFERROR(T68/W68,0)</f>
        <v>0</v>
      </c>
      <c r="Y68" s="20"/>
    </row>
    <row r="69" spans="1:25" x14ac:dyDescent="0.2">
      <c r="A69" s="19"/>
      <c r="B69" s="91"/>
      <c r="C69" s="9"/>
      <c r="D69" s="101"/>
      <c r="E69" s="9"/>
      <c r="F69" s="9"/>
      <c r="G69" s="9"/>
      <c r="H69" s="96">
        <f t="shared" si="18"/>
        <v>0</v>
      </c>
      <c r="I69" s="20"/>
      <c r="J69" s="91"/>
      <c r="K69" s="9"/>
      <c r="L69" s="101"/>
      <c r="M69" s="9"/>
      <c r="N69" s="9"/>
      <c r="O69" s="9"/>
      <c r="P69" s="96">
        <f t="shared" si="19"/>
        <v>0</v>
      </c>
      <c r="Q69" s="20"/>
      <c r="R69" s="91"/>
      <c r="S69" s="9"/>
      <c r="T69" s="101"/>
      <c r="U69" s="9"/>
      <c r="V69" s="9"/>
      <c r="W69" s="9"/>
      <c r="X69" s="96">
        <f t="shared" si="20"/>
        <v>0</v>
      </c>
      <c r="Y69" s="20"/>
    </row>
    <row r="70" spans="1:25" x14ac:dyDescent="0.2">
      <c r="A70" s="19"/>
      <c r="B70" s="91"/>
      <c r="C70" s="9"/>
      <c r="D70" s="101"/>
      <c r="E70" s="9"/>
      <c r="F70" s="9"/>
      <c r="G70" s="9"/>
      <c r="H70" s="96">
        <f t="shared" si="18"/>
        <v>0</v>
      </c>
      <c r="I70" s="20"/>
      <c r="J70" s="91"/>
      <c r="K70" s="9"/>
      <c r="L70" s="101"/>
      <c r="M70" s="9"/>
      <c r="N70" s="9"/>
      <c r="O70" s="9"/>
      <c r="P70" s="96">
        <f t="shared" si="19"/>
        <v>0</v>
      </c>
      <c r="Q70" s="20"/>
      <c r="R70" s="91"/>
      <c r="S70" s="9"/>
      <c r="T70" s="101"/>
      <c r="U70" s="9"/>
      <c r="V70" s="9"/>
      <c r="W70" s="9"/>
      <c r="X70" s="96">
        <f t="shared" si="20"/>
        <v>0</v>
      </c>
      <c r="Y70" s="20"/>
    </row>
    <row r="71" spans="1:25" x14ac:dyDescent="0.2">
      <c r="A71" s="19"/>
      <c r="B71" s="91"/>
      <c r="C71" s="9"/>
      <c r="D71" s="101"/>
      <c r="E71" s="9"/>
      <c r="F71" s="9"/>
      <c r="G71" s="9"/>
      <c r="H71" s="96">
        <f t="shared" si="18"/>
        <v>0</v>
      </c>
      <c r="I71" s="20"/>
      <c r="J71" s="91"/>
      <c r="K71" s="9"/>
      <c r="L71" s="101"/>
      <c r="M71" s="9"/>
      <c r="N71" s="9"/>
      <c r="O71" s="9"/>
      <c r="P71" s="96">
        <f t="shared" si="19"/>
        <v>0</v>
      </c>
      <c r="Q71" s="20"/>
      <c r="R71" s="91"/>
      <c r="S71" s="9"/>
      <c r="T71" s="101"/>
      <c r="U71" s="9"/>
      <c r="V71" s="9"/>
      <c r="W71" s="9"/>
      <c r="X71" s="96">
        <f t="shared" si="20"/>
        <v>0</v>
      </c>
      <c r="Y71" s="20"/>
    </row>
    <row r="72" spans="1:25" x14ac:dyDescent="0.2">
      <c r="A72" s="19"/>
      <c r="B72" s="91"/>
      <c r="C72" s="9"/>
      <c r="D72" s="101"/>
      <c r="E72" s="9"/>
      <c r="F72" s="9"/>
      <c r="G72" s="9"/>
      <c r="H72" s="96">
        <f t="shared" si="18"/>
        <v>0</v>
      </c>
      <c r="I72" s="20"/>
      <c r="J72" s="91"/>
      <c r="K72" s="9"/>
      <c r="L72" s="101"/>
      <c r="M72" s="9"/>
      <c r="N72" s="9"/>
      <c r="O72" s="9"/>
      <c r="P72" s="96">
        <f t="shared" si="19"/>
        <v>0</v>
      </c>
      <c r="Q72" s="20"/>
      <c r="R72" s="91"/>
      <c r="S72" s="9"/>
      <c r="T72" s="101"/>
      <c r="U72" s="9"/>
      <c r="V72" s="9"/>
      <c r="W72" s="9"/>
      <c r="X72" s="96">
        <f t="shared" si="20"/>
        <v>0</v>
      </c>
      <c r="Y72" s="20"/>
    </row>
    <row r="73" spans="1:25" x14ac:dyDescent="0.2">
      <c r="A73" s="19"/>
      <c r="B73" s="91"/>
      <c r="C73" s="9"/>
      <c r="D73" s="101"/>
      <c r="E73" s="9"/>
      <c r="F73" s="9"/>
      <c r="G73" s="9"/>
      <c r="H73" s="96">
        <f t="shared" si="18"/>
        <v>0</v>
      </c>
      <c r="I73" s="20"/>
      <c r="J73" s="91"/>
      <c r="K73" s="9"/>
      <c r="L73" s="101"/>
      <c r="M73" s="9"/>
      <c r="N73" s="9"/>
      <c r="O73" s="9"/>
      <c r="P73" s="96">
        <f t="shared" si="19"/>
        <v>0</v>
      </c>
      <c r="Q73" s="20"/>
      <c r="R73" s="91"/>
      <c r="S73" s="9"/>
      <c r="T73" s="101"/>
      <c r="U73" s="9"/>
      <c r="V73" s="9"/>
      <c r="W73" s="9"/>
      <c r="X73" s="96">
        <f t="shared" si="20"/>
        <v>0</v>
      </c>
      <c r="Y73" s="20"/>
    </row>
    <row r="74" spans="1:25" ht="16" thickBot="1" x14ac:dyDescent="0.25">
      <c r="A74" s="19"/>
      <c r="B74" s="91"/>
      <c r="C74" s="9"/>
      <c r="D74" s="101"/>
      <c r="E74" s="9"/>
      <c r="F74" s="9"/>
      <c r="G74" s="9"/>
      <c r="H74" s="96">
        <f t="shared" si="18"/>
        <v>0</v>
      </c>
      <c r="I74" s="20"/>
      <c r="J74" s="91"/>
      <c r="K74" s="9"/>
      <c r="L74" s="101"/>
      <c r="M74" s="9"/>
      <c r="N74" s="9"/>
      <c r="O74" s="9"/>
      <c r="P74" s="96">
        <f t="shared" si="19"/>
        <v>0</v>
      </c>
      <c r="Q74" s="20"/>
      <c r="R74" s="91"/>
      <c r="S74" s="9"/>
      <c r="T74" s="101"/>
      <c r="U74" s="9"/>
      <c r="V74" s="9"/>
      <c r="W74" s="9"/>
      <c r="X74" s="96">
        <f t="shared" si="20"/>
        <v>0</v>
      </c>
      <c r="Y74" s="20"/>
    </row>
    <row r="75" spans="1:25" s="1" customFormat="1" x14ac:dyDescent="0.2">
      <c r="A75" s="20"/>
      <c r="B75" s="88" t="s">
        <v>105</v>
      </c>
      <c r="C75" s="89"/>
      <c r="D75" s="99"/>
      <c r="E75" s="90"/>
      <c r="F75" s="89"/>
      <c r="G75" s="89"/>
      <c r="H75" s="135"/>
      <c r="I75" s="20"/>
      <c r="J75" s="88" t="str">
        <f>B75</f>
        <v>BAR WINES</v>
      </c>
      <c r="K75" s="89"/>
      <c r="L75" s="99"/>
      <c r="M75" s="90"/>
      <c r="N75" s="89"/>
      <c r="O75" s="89"/>
      <c r="P75" s="135"/>
      <c r="Q75" s="20"/>
      <c r="R75" s="88" t="str">
        <f>B75</f>
        <v>BAR WINES</v>
      </c>
      <c r="S75" s="89"/>
      <c r="T75" s="99"/>
      <c r="U75" s="90"/>
      <c r="V75" s="89"/>
      <c r="W75" s="89"/>
      <c r="X75" s="135"/>
      <c r="Y75" s="20"/>
    </row>
    <row r="76" spans="1:25" x14ac:dyDescent="0.2">
      <c r="A76" s="19"/>
      <c r="B76" s="91"/>
      <c r="C76" s="9"/>
      <c r="D76" s="101"/>
      <c r="E76" s="25"/>
      <c r="F76" s="9"/>
      <c r="G76" s="9"/>
      <c r="H76" s="136">
        <f t="shared" ref="H76:H82" si="21">IFERROR(D76/G76,0)</f>
        <v>0</v>
      </c>
      <c r="I76" s="20"/>
      <c r="J76" s="91"/>
      <c r="K76" s="9"/>
      <c r="L76" s="101"/>
      <c r="M76" s="25"/>
      <c r="N76" s="9"/>
      <c r="O76" s="9"/>
      <c r="P76" s="136">
        <f t="shared" ref="P76:P82" si="22">IFERROR(L76/O76,0)</f>
        <v>0</v>
      </c>
      <c r="Q76" s="20"/>
      <c r="R76" s="91"/>
      <c r="S76" s="9"/>
      <c r="T76" s="101"/>
      <c r="U76" s="25"/>
      <c r="V76" s="9"/>
      <c r="W76" s="9"/>
      <c r="X76" s="136">
        <f t="shared" ref="X76:X82" si="23">IFERROR(T76/W76,0)</f>
        <v>0</v>
      </c>
      <c r="Y76" s="20"/>
    </row>
    <row r="77" spans="1:25" x14ac:dyDescent="0.2">
      <c r="A77" s="19"/>
      <c r="B77" s="91"/>
      <c r="C77" s="9"/>
      <c r="D77" s="101"/>
      <c r="E77" s="9"/>
      <c r="F77" s="9"/>
      <c r="G77" s="9"/>
      <c r="H77" s="96">
        <f t="shared" si="21"/>
        <v>0</v>
      </c>
      <c r="I77" s="20"/>
      <c r="J77" s="91"/>
      <c r="K77" s="9"/>
      <c r="L77" s="101"/>
      <c r="M77" s="9"/>
      <c r="N77" s="9"/>
      <c r="O77" s="9"/>
      <c r="P77" s="96">
        <f t="shared" si="22"/>
        <v>0</v>
      </c>
      <c r="Q77" s="20"/>
      <c r="R77" s="91"/>
      <c r="S77" s="9"/>
      <c r="T77" s="101"/>
      <c r="U77" s="9"/>
      <c r="V77" s="9"/>
      <c r="W77" s="9"/>
      <c r="X77" s="96">
        <f t="shared" si="23"/>
        <v>0</v>
      </c>
      <c r="Y77" s="20"/>
    </row>
    <row r="78" spans="1:25" x14ac:dyDescent="0.2">
      <c r="A78" s="19"/>
      <c r="B78" s="91"/>
      <c r="C78" s="9"/>
      <c r="D78" s="101"/>
      <c r="E78" s="9"/>
      <c r="F78" s="9"/>
      <c r="G78" s="9"/>
      <c r="H78" s="96">
        <f t="shared" si="21"/>
        <v>0</v>
      </c>
      <c r="I78" s="20"/>
      <c r="J78" s="91"/>
      <c r="K78" s="9"/>
      <c r="L78" s="101"/>
      <c r="M78" s="9"/>
      <c r="N78" s="9"/>
      <c r="O78" s="9"/>
      <c r="P78" s="96">
        <f t="shared" si="22"/>
        <v>0</v>
      </c>
      <c r="Q78" s="20"/>
      <c r="R78" s="91"/>
      <c r="S78" s="9"/>
      <c r="T78" s="101"/>
      <c r="U78" s="9"/>
      <c r="V78" s="9"/>
      <c r="W78" s="9"/>
      <c r="X78" s="96">
        <f t="shared" si="23"/>
        <v>0</v>
      </c>
      <c r="Y78" s="20"/>
    </row>
    <row r="79" spans="1:25" x14ac:dyDescent="0.2">
      <c r="A79" s="19"/>
      <c r="B79" s="91"/>
      <c r="C79" s="9"/>
      <c r="D79" s="101"/>
      <c r="E79" s="9"/>
      <c r="F79" s="9"/>
      <c r="G79" s="9"/>
      <c r="H79" s="96">
        <f t="shared" si="21"/>
        <v>0</v>
      </c>
      <c r="I79" s="20"/>
      <c r="J79" s="91"/>
      <c r="K79" s="9"/>
      <c r="L79" s="101"/>
      <c r="M79" s="9"/>
      <c r="N79" s="9"/>
      <c r="O79" s="9"/>
      <c r="P79" s="96">
        <f t="shared" si="22"/>
        <v>0</v>
      </c>
      <c r="Q79" s="20"/>
      <c r="R79" s="91"/>
      <c r="S79" s="9"/>
      <c r="T79" s="101"/>
      <c r="U79" s="9"/>
      <c r="V79" s="9"/>
      <c r="W79" s="9"/>
      <c r="X79" s="96">
        <f t="shared" si="23"/>
        <v>0</v>
      </c>
      <c r="Y79" s="20"/>
    </row>
    <row r="80" spans="1:25" x14ac:dyDescent="0.2">
      <c r="A80" s="19"/>
      <c r="B80" s="91"/>
      <c r="C80" s="9"/>
      <c r="D80" s="101"/>
      <c r="E80" s="9"/>
      <c r="F80" s="9"/>
      <c r="G80" s="9"/>
      <c r="H80" s="96">
        <f t="shared" si="21"/>
        <v>0</v>
      </c>
      <c r="I80" s="20"/>
      <c r="J80" s="91"/>
      <c r="K80" s="9"/>
      <c r="L80" s="101"/>
      <c r="M80" s="9"/>
      <c r="N80" s="9"/>
      <c r="O80" s="9"/>
      <c r="P80" s="96">
        <f t="shared" si="22"/>
        <v>0</v>
      </c>
      <c r="Q80" s="20"/>
      <c r="R80" s="91"/>
      <c r="S80" s="9"/>
      <c r="T80" s="101"/>
      <c r="U80" s="9"/>
      <c r="V80" s="9"/>
      <c r="W80" s="9"/>
      <c r="X80" s="96">
        <f t="shared" si="23"/>
        <v>0</v>
      </c>
      <c r="Y80" s="20"/>
    </row>
    <row r="81" spans="1:25" x14ac:dyDescent="0.2">
      <c r="A81" s="19"/>
      <c r="B81" s="91"/>
      <c r="C81" s="9"/>
      <c r="D81" s="101"/>
      <c r="E81" s="9"/>
      <c r="F81" s="9"/>
      <c r="G81" s="9"/>
      <c r="H81" s="96">
        <f t="shared" si="21"/>
        <v>0</v>
      </c>
      <c r="I81" s="20"/>
      <c r="J81" s="91"/>
      <c r="K81" s="9"/>
      <c r="L81" s="101"/>
      <c r="M81" s="9"/>
      <c r="N81" s="9"/>
      <c r="O81" s="9"/>
      <c r="P81" s="96">
        <f t="shared" si="22"/>
        <v>0</v>
      </c>
      <c r="Q81" s="20"/>
      <c r="R81" s="91"/>
      <c r="S81" s="9"/>
      <c r="T81" s="101"/>
      <c r="U81" s="9"/>
      <c r="V81" s="9"/>
      <c r="W81" s="9"/>
      <c r="X81" s="96">
        <f t="shared" si="23"/>
        <v>0</v>
      </c>
      <c r="Y81" s="20"/>
    </row>
    <row r="82" spans="1:25" ht="16" thickBot="1" x14ac:dyDescent="0.25">
      <c r="A82" s="19"/>
      <c r="B82" s="91"/>
      <c r="C82" s="9"/>
      <c r="D82" s="101"/>
      <c r="E82" s="9"/>
      <c r="F82" s="9"/>
      <c r="G82" s="9"/>
      <c r="H82" s="96">
        <f t="shared" si="21"/>
        <v>0</v>
      </c>
      <c r="I82" s="20"/>
      <c r="J82" s="91"/>
      <c r="K82" s="9"/>
      <c r="L82" s="101"/>
      <c r="M82" s="9"/>
      <c r="N82" s="9"/>
      <c r="O82" s="9"/>
      <c r="P82" s="96">
        <f t="shared" si="22"/>
        <v>0</v>
      </c>
      <c r="Q82" s="20"/>
      <c r="R82" s="91"/>
      <c r="S82" s="9"/>
      <c r="T82" s="101"/>
      <c r="U82" s="9"/>
      <c r="V82" s="9"/>
      <c r="W82" s="9"/>
      <c r="X82" s="96">
        <f t="shared" si="23"/>
        <v>0</v>
      </c>
      <c r="Y82" s="20"/>
    </row>
    <row r="83" spans="1:25" s="1" customFormat="1" x14ac:dyDescent="0.2">
      <c r="A83" s="20"/>
      <c r="B83" s="88" t="s">
        <v>106</v>
      </c>
      <c r="C83" s="89"/>
      <c r="D83" s="99"/>
      <c r="E83" s="90"/>
      <c r="F83" s="89"/>
      <c r="G83" s="89"/>
      <c r="H83" s="135"/>
      <c r="I83" s="20"/>
      <c r="J83" s="88" t="str">
        <f>B83</f>
        <v>MIXES &amp; GARNISHES</v>
      </c>
      <c r="K83" s="89"/>
      <c r="L83" s="99"/>
      <c r="M83" s="90"/>
      <c r="N83" s="89"/>
      <c r="O83" s="89"/>
      <c r="P83" s="135"/>
      <c r="Q83" s="20"/>
      <c r="R83" s="88" t="str">
        <f>B83</f>
        <v>MIXES &amp; GARNISHES</v>
      </c>
      <c r="S83" s="89"/>
      <c r="T83" s="99"/>
      <c r="U83" s="90"/>
      <c r="V83" s="89"/>
      <c r="W83" s="89"/>
      <c r="X83" s="135"/>
      <c r="Y83" s="20"/>
    </row>
    <row r="84" spans="1:25" x14ac:dyDescent="0.2">
      <c r="A84" s="19"/>
      <c r="B84" s="91"/>
      <c r="C84" s="9"/>
      <c r="D84" s="101"/>
      <c r="E84" s="25"/>
      <c r="F84" s="9"/>
      <c r="G84" s="9"/>
      <c r="H84" s="136">
        <f t="shared" ref="H84:H90" si="24">IFERROR(D84/G84,0)</f>
        <v>0</v>
      </c>
      <c r="I84" s="20"/>
      <c r="J84" s="91"/>
      <c r="K84" s="9"/>
      <c r="L84" s="101"/>
      <c r="M84" s="25"/>
      <c r="N84" s="9"/>
      <c r="O84" s="9"/>
      <c r="P84" s="136">
        <f t="shared" ref="P84:P90" si="25">IFERROR(L84/O84,0)</f>
        <v>0</v>
      </c>
      <c r="Q84" s="20"/>
      <c r="R84" s="91"/>
      <c r="S84" s="9"/>
      <c r="T84" s="101"/>
      <c r="U84" s="25"/>
      <c r="V84" s="9"/>
      <c r="W84" s="9"/>
      <c r="X84" s="136">
        <f t="shared" ref="X84:X90" si="26">IFERROR(T84/W84,0)</f>
        <v>0</v>
      </c>
      <c r="Y84" s="20"/>
    </row>
    <row r="85" spans="1:25" x14ac:dyDescent="0.2">
      <c r="A85" s="19"/>
      <c r="B85" s="91"/>
      <c r="C85" s="9"/>
      <c r="D85" s="101"/>
      <c r="E85" s="9"/>
      <c r="F85" s="9"/>
      <c r="G85" s="9"/>
      <c r="H85" s="96">
        <f t="shared" si="24"/>
        <v>0</v>
      </c>
      <c r="I85" s="20"/>
      <c r="J85" s="91"/>
      <c r="K85" s="9"/>
      <c r="L85" s="101"/>
      <c r="M85" s="9"/>
      <c r="N85" s="9"/>
      <c r="O85" s="9"/>
      <c r="P85" s="96">
        <f t="shared" si="25"/>
        <v>0</v>
      </c>
      <c r="Q85" s="20"/>
      <c r="R85" s="91"/>
      <c r="S85" s="9"/>
      <c r="T85" s="101"/>
      <c r="U85" s="9"/>
      <c r="V85" s="9"/>
      <c r="W85" s="9"/>
      <c r="X85" s="96">
        <f t="shared" si="26"/>
        <v>0</v>
      </c>
      <c r="Y85" s="20"/>
    </row>
    <row r="86" spans="1:25" x14ac:dyDescent="0.2">
      <c r="A86" s="19"/>
      <c r="B86" s="91"/>
      <c r="C86" s="9"/>
      <c r="D86" s="101"/>
      <c r="E86" s="9"/>
      <c r="F86" s="9"/>
      <c r="G86" s="9"/>
      <c r="H86" s="96">
        <f t="shared" si="24"/>
        <v>0</v>
      </c>
      <c r="I86" s="20"/>
      <c r="J86" s="91"/>
      <c r="K86" s="9"/>
      <c r="L86" s="101"/>
      <c r="M86" s="9"/>
      <c r="N86" s="9"/>
      <c r="O86" s="9"/>
      <c r="P86" s="96">
        <f t="shared" si="25"/>
        <v>0</v>
      </c>
      <c r="Q86" s="20"/>
      <c r="R86" s="91"/>
      <c r="S86" s="9"/>
      <c r="T86" s="101"/>
      <c r="U86" s="9"/>
      <c r="V86" s="9"/>
      <c r="W86" s="9"/>
      <c r="X86" s="96">
        <f t="shared" si="26"/>
        <v>0</v>
      </c>
      <c r="Y86" s="20"/>
    </row>
    <row r="87" spans="1:25" x14ac:dyDescent="0.2">
      <c r="A87" s="19"/>
      <c r="B87" s="91"/>
      <c r="C87" s="9"/>
      <c r="D87" s="101"/>
      <c r="E87" s="9"/>
      <c r="F87" s="9"/>
      <c r="G87" s="9"/>
      <c r="H87" s="96">
        <f t="shared" si="24"/>
        <v>0</v>
      </c>
      <c r="I87" s="20"/>
      <c r="J87" s="91"/>
      <c r="K87" s="9"/>
      <c r="L87" s="101"/>
      <c r="M87" s="9"/>
      <c r="N87" s="9"/>
      <c r="O87" s="9"/>
      <c r="P87" s="96">
        <f t="shared" si="25"/>
        <v>0</v>
      </c>
      <c r="Q87" s="20"/>
      <c r="R87" s="91"/>
      <c r="S87" s="9"/>
      <c r="T87" s="101"/>
      <c r="U87" s="9"/>
      <c r="V87" s="9"/>
      <c r="W87" s="9"/>
      <c r="X87" s="96">
        <f t="shared" si="26"/>
        <v>0</v>
      </c>
      <c r="Y87" s="20"/>
    </row>
    <row r="88" spans="1:25" x14ac:dyDescent="0.2">
      <c r="A88" s="19"/>
      <c r="B88" s="91"/>
      <c r="C88" s="9"/>
      <c r="D88" s="101"/>
      <c r="E88" s="9"/>
      <c r="F88" s="9"/>
      <c r="G88" s="9"/>
      <c r="H88" s="96">
        <f t="shared" si="24"/>
        <v>0</v>
      </c>
      <c r="I88" s="20"/>
      <c r="J88" s="91"/>
      <c r="K88" s="9"/>
      <c r="L88" s="101"/>
      <c r="M88" s="9"/>
      <c r="N88" s="9"/>
      <c r="O88" s="9"/>
      <c r="P88" s="96">
        <f t="shared" si="25"/>
        <v>0</v>
      </c>
      <c r="Q88" s="20"/>
      <c r="R88" s="91"/>
      <c r="S88" s="9"/>
      <c r="T88" s="101"/>
      <c r="U88" s="9"/>
      <c r="V88" s="9"/>
      <c r="W88" s="9"/>
      <c r="X88" s="96">
        <f t="shared" si="26"/>
        <v>0</v>
      </c>
      <c r="Y88" s="20"/>
    </row>
    <row r="89" spans="1:25" x14ac:dyDescent="0.2">
      <c r="A89" s="19"/>
      <c r="B89" s="91"/>
      <c r="C89" s="9"/>
      <c r="D89" s="101"/>
      <c r="E89" s="9"/>
      <c r="F89" s="9"/>
      <c r="G89" s="9"/>
      <c r="H89" s="96">
        <f t="shared" si="24"/>
        <v>0</v>
      </c>
      <c r="I89" s="20"/>
      <c r="J89" s="91"/>
      <c r="K89" s="9"/>
      <c r="L89" s="101"/>
      <c r="M89" s="9"/>
      <c r="N89" s="9"/>
      <c r="O89" s="9"/>
      <c r="P89" s="96">
        <f t="shared" si="25"/>
        <v>0</v>
      </c>
      <c r="Q89" s="20"/>
      <c r="R89" s="91"/>
      <c r="S89" s="9"/>
      <c r="T89" s="101"/>
      <c r="U89" s="9"/>
      <c r="V89" s="9"/>
      <c r="W89" s="9"/>
      <c r="X89" s="96">
        <f t="shared" si="26"/>
        <v>0</v>
      </c>
      <c r="Y89" s="20"/>
    </row>
    <row r="90" spans="1:25" ht="16" thickBot="1" x14ac:dyDescent="0.25">
      <c r="A90" s="19"/>
      <c r="B90" s="92"/>
      <c r="C90" s="93"/>
      <c r="D90" s="102"/>
      <c r="E90" s="93"/>
      <c r="F90" s="93"/>
      <c r="G90" s="93"/>
      <c r="H90" s="97">
        <f t="shared" si="24"/>
        <v>0</v>
      </c>
      <c r="I90" s="20"/>
      <c r="J90" s="92"/>
      <c r="K90" s="93"/>
      <c r="L90" s="102"/>
      <c r="M90" s="93"/>
      <c r="N90" s="93"/>
      <c r="O90" s="93"/>
      <c r="P90" s="97">
        <f t="shared" si="25"/>
        <v>0</v>
      </c>
      <c r="Q90" s="20"/>
      <c r="R90" s="92"/>
      <c r="S90" s="93"/>
      <c r="T90" s="102"/>
      <c r="U90" s="93"/>
      <c r="V90" s="93"/>
      <c r="W90" s="93"/>
      <c r="X90" s="97">
        <f t="shared" si="26"/>
        <v>0</v>
      </c>
      <c r="Y90" s="20"/>
    </row>
    <row r="91" spans="1:25" x14ac:dyDescent="0.2">
      <c r="A91" s="19"/>
      <c r="B91" s="19"/>
      <c r="C91" s="19"/>
      <c r="D91" s="104"/>
      <c r="E91" s="19"/>
      <c r="F91" s="19"/>
      <c r="G91" s="19"/>
      <c r="H91" s="19"/>
      <c r="I91" s="20"/>
      <c r="J91" s="19"/>
      <c r="K91" s="19"/>
      <c r="L91" s="104"/>
      <c r="M91" s="19"/>
      <c r="N91" s="19"/>
      <c r="O91" s="19"/>
      <c r="P91" s="19"/>
      <c r="Q91" s="20"/>
      <c r="R91" s="19"/>
      <c r="S91" s="19"/>
      <c r="T91" s="104"/>
      <c r="U91" s="19"/>
      <c r="V91" s="19"/>
      <c r="W91" s="19"/>
      <c r="X91" s="19"/>
      <c r="Y91" s="19"/>
    </row>
    <row r="92" spans="1:25" x14ac:dyDescent="0.2">
      <c r="A92" s="107"/>
      <c r="B92" s="107"/>
    </row>
  </sheetData>
  <mergeCells count="15">
    <mergeCell ref="B48:D48"/>
    <mergeCell ref="J48:L48"/>
    <mergeCell ref="R48:T48"/>
    <mergeCell ref="B5:D5"/>
    <mergeCell ref="B2:H3"/>
    <mergeCell ref="J2:P3"/>
    <mergeCell ref="R2:X3"/>
    <mergeCell ref="J5:L5"/>
    <mergeCell ref="R5:T5"/>
    <mergeCell ref="E5:H5"/>
    <mergeCell ref="M5:P5"/>
    <mergeCell ref="U5:X5"/>
    <mergeCell ref="E48:H48"/>
    <mergeCell ref="M48:P48"/>
    <mergeCell ref="U48:X48"/>
  </mergeCells>
  <printOptions horizontalCentered="1"/>
  <pageMargins left="0.4" right="0.4" top="0.5" bottom="0.6" header="0.3" footer="0.3"/>
  <pageSetup paperSize="1" fitToWidth="1" fitToHeight="0" orientation="landscape"/>
  <headerFooter>
    <oddFooter>&amp;L&amp;8Menu Pricing Calculator v6.5.2_2026-10-03  |  © 2024–2026 Tables of Content, LLC&amp;R&amp;8&amp;A  |  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Y49"/>
  <sheetViews>
    <sheetView zoomScaleNormal="100" workbookViewId="0">
      <selection activeCell="K19" sqref="K19"/>
    </sheetView>
  </sheetViews>
  <sheetFormatPr baseColWidth="10" defaultColWidth="8.83203125" defaultRowHeight="15" x14ac:dyDescent="0.2"/>
  <cols>
    <col min="1" max="1" width="2.5" customWidth="1"/>
    <col min="2" max="2" width="24.1640625" customWidth="1"/>
    <col min="3" max="3" width="14" customWidth="1"/>
    <col min="4" max="4" width="12.5" style="105" customWidth="1"/>
    <col min="5" max="5" width="15.5" customWidth="1"/>
    <col min="6" max="6" width="12.5" customWidth="1"/>
    <col min="7" max="7" width="12.83203125" customWidth="1"/>
    <col min="8" max="8" width="13.6640625" customWidth="1"/>
    <col min="9" max="9" width="2.5" customWidth="1"/>
    <col min="10" max="10" width="24.1640625" customWidth="1"/>
    <col min="11" max="11" width="14" customWidth="1"/>
    <col min="12" max="12" width="12.5" style="107" customWidth="1"/>
    <col min="13" max="13" width="17.1640625" customWidth="1"/>
    <col min="14" max="14" width="12.5" customWidth="1"/>
    <col min="15" max="15" width="12.83203125" customWidth="1"/>
    <col min="16" max="16" width="13.6640625" customWidth="1"/>
    <col min="17" max="17" width="2.5" customWidth="1"/>
    <col min="18" max="18" width="24.1640625" customWidth="1"/>
    <col min="19" max="19" width="14" customWidth="1"/>
    <col min="20" max="20" width="12.5" style="107" customWidth="1"/>
    <col min="21" max="21" width="17" customWidth="1"/>
    <col min="22" max="22" width="12.5" customWidth="1"/>
    <col min="23" max="23" width="12.83203125" customWidth="1"/>
    <col min="24" max="24" width="13.6640625" customWidth="1"/>
    <col min="25" max="25" width="2.5" customWidth="1"/>
  </cols>
  <sheetData>
    <row r="1" spans="1:25" ht="16" thickBot="1" x14ac:dyDescent="0.25">
      <c r="A1" s="19"/>
      <c r="B1" s="19"/>
      <c r="C1" s="19"/>
      <c r="D1" s="19"/>
      <c r="E1" s="19"/>
      <c r="F1" s="19"/>
      <c r="G1" s="19"/>
      <c r="H1" s="19"/>
      <c r="I1" s="19"/>
      <c r="J1" s="19"/>
      <c r="K1" s="19"/>
      <c r="L1" s="19"/>
      <c r="M1" s="19"/>
      <c r="N1" s="19"/>
      <c r="O1" s="19"/>
      <c r="P1" s="19"/>
      <c r="Q1" s="19"/>
      <c r="R1" s="19"/>
      <c r="S1" s="19"/>
      <c r="T1" s="19"/>
      <c r="U1" s="19"/>
      <c r="V1" s="19"/>
      <c r="W1" s="19"/>
      <c r="X1" s="19"/>
      <c r="Y1" s="19"/>
    </row>
    <row r="2" spans="1:25" x14ac:dyDescent="0.2">
      <c r="A2" s="19"/>
      <c r="B2" s="390" t="s">
        <v>64</v>
      </c>
      <c r="C2" s="391"/>
      <c r="D2" s="391"/>
      <c r="E2" s="391"/>
      <c r="F2" s="391"/>
      <c r="G2" s="391"/>
      <c r="H2" s="392"/>
      <c r="I2" s="19"/>
      <c r="J2" s="390"/>
      <c r="K2" s="391"/>
      <c r="L2" s="391"/>
      <c r="M2" s="391"/>
      <c r="N2" s="391"/>
      <c r="O2" s="391"/>
      <c r="P2" s="392"/>
      <c r="Q2" s="19"/>
      <c r="R2" s="390"/>
      <c r="S2" s="391"/>
      <c r="T2" s="391"/>
      <c r="U2" s="391"/>
      <c r="V2" s="391"/>
      <c r="W2" s="391"/>
      <c r="X2" s="392"/>
      <c r="Y2" s="19"/>
    </row>
    <row r="3" spans="1:25" x14ac:dyDescent="0.2">
      <c r="A3" s="19"/>
      <c r="B3" s="393"/>
      <c r="C3" s="394"/>
      <c r="D3" s="394"/>
      <c r="E3" s="394"/>
      <c r="F3" s="394"/>
      <c r="G3" s="394"/>
      <c r="H3" s="395"/>
      <c r="I3" s="19"/>
      <c r="J3" s="393"/>
      <c r="K3" s="394"/>
      <c r="L3" s="394"/>
      <c r="M3" s="394"/>
      <c r="N3" s="394"/>
      <c r="O3" s="394"/>
      <c r="P3" s="395"/>
      <c r="Q3" s="19"/>
      <c r="R3" s="393"/>
      <c r="S3" s="394"/>
      <c r="T3" s="394"/>
      <c r="U3" s="394"/>
      <c r="V3" s="394"/>
      <c r="W3" s="394"/>
      <c r="X3" s="395"/>
      <c r="Y3" s="19"/>
    </row>
    <row r="4" spans="1:25" x14ac:dyDescent="0.2">
      <c r="A4" s="19"/>
      <c r="B4" s="126" t="s">
        <v>7</v>
      </c>
      <c r="C4" s="22"/>
      <c r="D4" s="100"/>
      <c r="E4" s="22"/>
      <c r="F4" s="22"/>
      <c r="G4" s="22"/>
      <c r="H4" s="127"/>
      <c r="I4" s="19"/>
      <c r="J4" s="126" t="s">
        <v>7</v>
      </c>
      <c r="K4" s="22"/>
      <c r="L4" s="100"/>
      <c r="M4" s="22"/>
      <c r="N4" s="22"/>
      <c r="O4" s="22"/>
      <c r="P4" s="127"/>
      <c r="Q4" s="19"/>
      <c r="R4" s="126" t="s">
        <v>7</v>
      </c>
      <c r="S4" s="22"/>
      <c r="T4" s="100"/>
      <c r="U4" s="22"/>
      <c r="V4" s="22"/>
      <c r="W4" s="22"/>
      <c r="X4" s="127"/>
      <c r="Y4" s="19"/>
    </row>
    <row r="5" spans="1:25" s="1" customFormat="1" x14ac:dyDescent="0.2">
      <c r="A5" s="20"/>
      <c r="B5" s="396" t="s">
        <v>26</v>
      </c>
      <c r="C5" s="397"/>
      <c r="D5" s="398"/>
      <c r="E5" s="399" t="s">
        <v>15</v>
      </c>
      <c r="F5" s="397"/>
      <c r="G5" s="397"/>
      <c r="H5" s="400"/>
      <c r="I5" s="19"/>
      <c r="J5" s="396" t="s">
        <v>26</v>
      </c>
      <c r="K5" s="397"/>
      <c r="L5" s="398"/>
      <c r="M5" s="399" t="s">
        <v>15</v>
      </c>
      <c r="N5" s="397"/>
      <c r="O5" s="397"/>
      <c r="P5" s="400"/>
      <c r="Q5" s="19"/>
      <c r="R5" s="396" t="s">
        <v>26</v>
      </c>
      <c r="S5" s="397"/>
      <c r="T5" s="398"/>
      <c r="U5" s="399" t="s">
        <v>15</v>
      </c>
      <c r="V5" s="397"/>
      <c r="W5" s="397"/>
      <c r="X5" s="400"/>
      <c r="Y5" s="19"/>
    </row>
    <row r="6" spans="1:25" s="1" customFormat="1" ht="16" thickBot="1" x14ac:dyDescent="0.25">
      <c r="A6" s="20"/>
      <c r="B6" s="141" t="s">
        <v>8</v>
      </c>
      <c r="C6" s="24" t="s">
        <v>16</v>
      </c>
      <c r="D6" s="86" t="s">
        <v>9</v>
      </c>
      <c r="E6" s="87" t="s">
        <v>44</v>
      </c>
      <c r="F6" s="85" t="s">
        <v>5</v>
      </c>
      <c r="G6" s="24" t="s">
        <v>6</v>
      </c>
      <c r="H6" s="142" t="s">
        <v>10</v>
      </c>
      <c r="I6" s="19"/>
      <c r="J6" s="141" t="s">
        <v>8</v>
      </c>
      <c r="K6" s="24" t="s">
        <v>16</v>
      </c>
      <c r="L6" s="86" t="s">
        <v>9</v>
      </c>
      <c r="M6" s="87" t="s">
        <v>44</v>
      </c>
      <c r="N6" s="85" t="s">
        <v>5</v>
      </c>
      <c r="O6" s="24" t="s">
        <v>6</v>
      </c>
      <c r="P6" s="142" t="s">
        <v>10</v>
      </c>
      <c r="Q6" s="19"/>
      <c r="R6" s="141" t="s">
        <v>8</v>
      </c>
      <c r="S6" s="24" t="s">
        <v>16</v>
      </c>
      <c r="T6" s="86" t="s">
        <v>9</v>
      </c>
      <c r="U6" s="87" t="s">
        <v>44</v>
      </c>
      <c r="V6" s="85" t="s">
        <v>5</v>
      </c>
      <c r="W6" s="24" t="s">
        <v>6</v>
      </c>
      <c r="X6" s="142" t="s">
        <v>10</v>
      </c>
      <c r="Y6" s="19"/>
    </row>
    <row r="7" spans="1:25" s="1" customFormat="1" x14ac:dyDescent="0.2">
      <c r="A7" s="20"/>
      <c r="B7" s="88" t="s">
        <v>120</v>
      </c>
      <c r="C7" s="89"/>
      <c r="D7" s="99"/>
      <c r="E7" s="90"/>
      <c r="F7" s="89"/>
      <c r="G7" s="89"/>
      <c r="H7" s="135"/>
      <c r="I7" s="19"/>
      <c r="J7" s="88" t="str">
        <f>B7</f>
        <v>DRAFT</v>
      </c>
      <c r="K7" s="89"/>
      <c r="L7" s="99"/>
      <c r="M7" s="90"/>
      <c r="N7" s="89"/>
      <c r="O7" s="89"/>
      <c r="P7" s="135"/>
      <c r="Q7" s="19"/>
      <c r="R7" s="88" t="str">
        <f>B7</f>
        <v>DRAFT</v>
      </c>
      <c r="S7" s="89"/>
      <c r="T7" s="99"/>
      <c r="U7" s="90"/>
      <c r="V7" s="89"/>
      <c r="W7" s="89"/>
      <c r="X7" s="135"/>
      <c r="Y7" s="19"/>
    </row>
    <row r="8" spans="1:25" x14ac:dyDescent="0.2">
      <c r="A8" s="104"/>
      <c r="B8" s="91"/>
      <c r="C8" s="9"/>
      <c r="D8" s="101"/>
      <c r="E8" s="25"/>
      <c r="F8" s="9"/>
      <c r="G8" s="9"/>
      <c r="H8" s="136">
        <f>IFERROR(D8/G8,0)</f>
        <v>0</v>
      </c>
      <c r="I8" s="19"/>
      <c r="J8" s="91"/>
      <c r="K8" s="9"/>
      <c r="L8" s="101"/>
      <c r="M8" s="25"/>
      <c r="N8" s="9"/>
      <c r="O8" s="9"/>
      <c r="P8" s="136">
        <f>IFERROR(L8/O8,0)</f>
        <v>0</v>
      </c>
      <c r="Q8" s="19"/>
      <c r="R8" s="91"/>
      <c r="S8" s="9"/>
      <c r="T8" s="101"/>
      <c r="U8" s="25"/>
      <c r="V8" s="9"/>
      <c r="W8" s="9"/>
      <c r="X8" s="136">
        <f>IFERROR(T8/W8,0)</f>
        <v>0</v>
      </c>
      <c r="Y8" s="19"/>
    </row>
    <row r="9" spans="1:25" x14ac:dyDescent="0.2">
      <c r="A9" s="19"/>
      <c r="B9" s="91"/>
      <c r="C9" s="9"/>
      <c r="D9" s="101"/>
      <c r="E9" s="9"/>
      <c r="F9" s="9"/>
      <c r="G9" s="9"/>
      <c r="H9" s="96">
        <f t="shared" ref="H9:H39" si="0">IFERROR(D9/G9,0)</f>
        <v>0</v>
      </c>
      <c r="I9" s="19"/>
      <c r="J9" s="91"/>
      <c r="K9" s="9"/>
      <c r="L9" s="101"/>
      <c r="M9" s="9"/>
      <c r="N9" s="9"/>
      <c r="O9" s="9"/>
      <c r="P9" s="96">
        <f t="shared" ref="P9:P15" si="1">IFERROR(L9/O9,0)</f>
        <v>0</v>
      </c>
      <c r="Q9" s="19"/>
      <c r="R9" s="91"/>
      <c r="S9" s="9"/>
      <c r="T9" s="101"/>
      <c r="U9" s="9"/>
      <c r="V9" s="9"/>
      <c r="W9" s="9"/>
      <c r="X9" s="96">
        <f t="shared" ref="X9:X15" si="2">IFERROR(T9/W9,0)</f>
        <v>0</v>
      </c>
      <c r="Y9" s="19"/>
    </row>
    <row r="10" spans="1:25" x14ac:dyDescent="0.2">
      <c r="A10" s="19"/>
      <c r="B10" s="91"/>
      <c r="C10" s="9"/>
      <c r="D10" s="101"/>
      <c r="E10" s="9"/>
      <c r="F10" s="9"/>
      <c r="G10" s="9"/>
      <c r="H10" s="96">
        <f t="shared" si="0"/>
        <v>0</v>
      </c>
      <c r="I10" s="19"/>
      <c r="J10" s="91"/>
      <c r="K10" s="9"/>
      <c r="L10" s="101"/>
      <c r="M10" s="9"/>
      <c r="N10" s="9"/>
      <c r="O10" s="9"/>
      <c r="P10" s="96">
        <f t="shared" si="1"/>
        <v>0</v>
      </c>
      <c r="Q10" s="19"/>
      <c r="R10" s="91"/>
      <c r="S10" s="9"/>
      <c r="T10" s="101"/>
      <c r="U10" s="9"/>
      <c r="V10" s="9"/>
      <c r="W10" s="9"/>
      <c r="X10" s="96">
        <f t="shared" si="2"/>
        <v>0</v>
      </c>
      <c r="Y10" s="19"/>
    </row>
    <row r="11" spans="1:25" x14ac:dyDescent="0.2">
      <c r="A11" s="19"/>
      <c r="B11" s="91"/>
      <c r="C11" s="9"/>
      <c r="D11" s="101"/>
      <c r="E11" s="9"/>
      <c r="F11" s="9"/>
      <c r="G11" s="9"/>
      <c r="H11" s="96">
        <f t="shared" si="0"/>
        <v>0</v>
      </c>
      <c r="I11" s="19"/>
      <c r="J11" s="91"/>
      <c r="K11" s="9"/>
      <c r="L11" s="101"/>
      <c r="M11" s="9"/>
      <c r="N11" s="9"/>
      <c r="O11" s="9"/>
      <c r="P11" s="96">
        <f t="shared" si="1"/>
        <v>0</v>
      </c>
      <c r="Q11" s="19"/>
      <c r="R11" s="91"/>
      <c r="S11" s="9"/>
      <c r="T11" s="101"/>
      <c r="U11" s="9"/>
      <c r="V11" s="9"/>
      <c r="W11" s="9"/>
      <c r="X11" s="96">
        <f t="shared" si="2"/>
        <v>0</v>
      </c>
      <c r="Y11" s="19"/>
    </row>
    <row r="12" spans="1:25" x14ac:dyDescent="0.2">
      <c r="A12" s="19"/>
      <c r="B12" s="91"/>
      <c r="C12" s="9"/>
      <c r="D12" s="101"/>
      <c r="E12" s="9"/>
      <c r="F12" s="9"/>
      <c r="G12" s="9"/>
      <c r="H12" s="96">
        <f t="shared" si="0"/>
        <v>0</v>
      </c>
      <c r="I12" s="19"/>
      <c r="J12" s="91"/>
      <c r="K12" s="9"/>
      <c r="L12" s="101"/>
      <c r="M12" s="9"/>
      <c r="N12" s="9"/>
      <c r="O12" s="9"/>
      <c r="P12" s="96">
        <f t="shared" si="1"/>
        <v>0</v>
      </c>
      <c r="Q12" s="19"/>
      <c r="R12" s="91"/>
      <c r="S12" s="9"/>
      <c r="T12" s="101"/>
      <c r="U12" s="9"/>
      <c r="V12" s="9"/>
      <c r="W12" s="9"/>
      <c r="X12" s="96">
        <f t="shared" si="2"/>
        <v>0</v>
      </c>
      <c r="Y12" s="19"/>
    </row>
    <row r="13" spans="1:25" x14ac:dyDescent="0.2">
      <c r="A13" s="19"/>
      <c r="B13" s="91"/>
      <c r="C13" s="9"/>
      <c r="D13" s="101"/>
      <c r="E13" s="9"/>
      <c r="F13" s="9"/>
      <c r="G13" s="9"/>
      <c r="H13" s="96">
        <f t="shared" si="0"/>
        <v>0</v>
      </c>
      <c r="I13" s="19"/>
      <c r="J13" s="91"/>
      <c r="K13" s="9"/>
      <c r="L13" s="101"/>
      <c r="M13" s="9"/>
      <c r="N13" s="9"/>
      <c r="O13" s="9"/>
      <c r="P13" s="96">
        <f t="shared" si="1"/>
        <v>0</v>
      </c>
      <c r="Q13" s="19"/>
      <c r="R13" s="91"/>
      <c r="S13" s="9"/>
      <c r="T13" s="101"/>
      <c r="U13" s="9"/>
      <c r="V13" s="9"/>
      <c r="W13" s="9"/>
      <c r="X13" s="96">
        <f t="shared" si="2"/>
        <v>0</v>
      </c>
      <c r="Y13" s="19"/>
    </row>
    <row r="14" spans="1:25" x14ac:dyDescent="0.2">
      <c r="A14" s="19"/>
      <c r="B14" s="91"/>
      <c r="C14" s="9"/>
      <c r="D14" s="101"/>
      <c r="E14" s="9"/>
      <c r="F14" s="9"/>
      <c r="G14" s="9"/>
      <c r="H14" s="96">
        <f t="shared" si="0"/>
        <v>0</v>
      </c>
      <c r="I14" s="19"/>
      <c r="J14" s="91"/>
      <c r="K14" s="9"/>
      <c r="L14" s="101"/>
      <c r="M14" s="9"/>
      <c r="N14" s="9"/>
      <c r="O14" s="9"/>
      <c r="P14" s="96">
        <f t="shared" si="1"/>
        <v>0</v>
      </c>
      <c r="Q14" s="19"/>
      <c r="R14" s="91"/>
      <c r="S14" s="9"/>
      <c r="T14" s="101"/>
      <c r="U14" s="9"/>
      <c r="V14" s="9"/>
      <c r="W14" s="9"/>
      <c r="X14" s="96">
        <f t="shared" si="2"/>
        <v>0</v>
      </c>
      <c r="Y14" s="19"/>
    </row>
    <row r="15" spans="1:25" ht="16" thickBot="1" x14ac:dyDescent="0.25">
      <c r="A15" s="19"/>
      <c r="B15" s="92"/>
      <c r="C15" s="93"/>
      <c r="D15" s="102"/>
      <c r="E15" s="93"/>
      <c r="F15" s="93"/>
      <c r="G15" s="93"/>
      <c r="H15" s="97">
        <f t="shared" si="0"/>
        <v>0</v>
      </c>
      <c r="I15" s="19"/>
      <c r="J15" s="92"/>
      <c r="K15" s="93"/>
      <c r="L15" s="102"/>
      <c r="M15" s="93"/>
      <c r="N15" s="93"/>
      <c r="O15" s="93"/>
      <c r="P15" s="97">
        <f t="shared" si="1"/>
        <v>0</v>
      </c>
      <c r="Q15" s="19"/>
      <c r="R15" s="92"/>
      <c r="S15" s="93"/>
      <c r="T15" s="102"/>
      <c r="U15" s="93"/>
      <c r="V15" s="93"/>
      <c r="W15" s="93"/>
      <c r="X15" s="97">
        <f t="shared" si="2"/>
        <v>0</v>
      </c>
      <c r="Y15" s="19"/>
    </row>
    <row r="16" spans="1:25" s="1" customFormat="1" x14ac:dyDescent="0.2">
      <c r="A16" s="20"/>
      <c r="B16" s="88" t="s">
        <v>122</v>
      </c>
      <c r="C16" s="89"/>
      <c r="D16" s="99"/>
      <c r="E16" s="90"/>
      <c r="F16" s="89"/>
      <c r="G16" s="89"/>
      <c r="H16" s="95"/>
      <c r="I16" s="19"/>
      <c r="J16" s="88" t="str">
        <f>B16</f>
        <v>PACKAGE</v>
      </c>
      <c r="K16" s="89"/>
      <c r="L16" s="99"/>
      <c r="M16" s="90"/>
      <c r="N16" s="89"/>
      <c r="O16" s="89"/>
      <c r="P16" s="95"/>
      <c r="Q16" s="19"/>
      <c r="R16" s="88" t="str">
        <f>B16</f>
        <v>PACKAGE</v>
      </c>
      <c r="S16" s="89"/>
      <c r="T16" s="99"/>
      <c r="U16" s="90"/>
      <c r="V16" s="89"/>
      <c r="W16" s="89"/>
      <c r="X16" s="95"/>
      <c r="Y16" s="19"/>
    </row>
    <row r="17" spans="1:25" x14ac:dyDescent="0.2">
      <c r="A17" s="19"/>
      <c r="B17" s="94"/>
      <c r="C17" s="18"/>
      <c r="D17" s="103"/>
      <c r="E17" s="9"/>
      <c r="F17" s="18"/>
      <c r="G17" s="18"/>
      <c r="H17" s="96">
        <f t="shared" si="0"/>
        <v>0</v>
      </c>
      <c r="I17" s="19"/>
      <c r="J17" s="94"/>
      <c r="K17" s="18"/>
      <c r="L17" s="103"/>
      <c r="M17" s="9"/>
      <c r="N17" s="18"/>
      <c r="O17" s="18"/>
      <c r="P17" s="96">
        <f t="shared" ref="P17:P23" si="3">IFERROR(L17/O17,0)</f>
        <v>0</v>
      </c>
      <c r="Q17" s="19"/>
      <c r="R17" s="94"/>
      <c r="S17" s="18"/>
      <c r="T17" s="103"/>
      <c r="U17" s="9"/>
      <c r="V17" s="18"/>
      <c r="W17" s="18"/>
      <c r="X17" s="96">
        <f t="shared" ref="X17:X23" si="4">IFERROR(T17/W17,0)</f>
        <v>0</v>
      </c>
      <c r="Y17" s="19"/>
    </row>
    <row r="18" spans="1:25" x14ac:dyDescent="0.2">
      <c r="A18" s="19"/>
      <c r="B18" s="94"/>
      <c r="C18" s="18"/>
      <c r="D18" s="103"/>
      <c r="E18" s="18"/>
      <c r="F18" s="18"/>
      <c r="G18" s="18"/>
      <c r="H18" s="96">
        <f t="shared" si="0"/>
        <v>0</v>
      </c>
      <c r="I18" s="19"/>
      <c r="J18" s="94"/>
      <c r="K18" s="18"/>
      <c r="L18" s="103"/>
      <c r="M18" s="18"/>
      <c r="N18" s="18"/>
      <c r="O18" s="18"/>
      <c r="P18" s="96">
        <f t="shared" si="3"/>
        <v>0</v>
      </c>
      <c r="Q18" s="19"/>
      <c r="R18" s="94"/>
      <c r="S18" s="18"/>
      <c r="T18" s="103"/>
      <c r="U18" s="18"/>
      <c r="V18" s="18"/>
      <c r="W18" s="18"/>
      <c r="X18" s="96">
        <f t="shared" si="4"/>
        <v>0</v>
      </c>
      <c r="Y18" s="19"/>
    </row>
    <row r="19" spans="1:25" x14ac:dyDescent="0.2">
      <c r="A19" s="19"/>
      <c r="B19" s="94"/>
      <c r="C19" s="18"/>
      <c r="D19" s="103"/>
      <c r="E19" s="18"/>
      <c r="F19" s="18"/>
      <c r="G19" s="18"/>
      <c r="H19" s="96">
        <f t="shared" si="0"/>
        <v>0</v>
      </c>
      <c r="I19" s="19"/>
      <c r="J19" s="94"/>
      <c r="K19" s="18"/>
      <c r="L19" s="103"/>
      <c r="M19" s="18"/>
      <c r="N19" s="18"/>
      <c r="O19" s="18"/>
      <c r="P19" s="96">
        <f t="shared" si="3"/>
        <v>0</v>
      </c>
      <c r="Q19" s="19"/>
      <c r="R19" s="94"/>
      <c r="S19" s="18"/>
      <c r="T19" s="103"/>
      <c r="U19" s="18"/>
      <c r="V19" s="18"/>
      <c r="W19" s="18"/>
      <c r="X19" s="96">
        <f t="shared" si="4"/>
        <v>0</v>
      </c>
      <c r="Y19" s="19"/>
    </row>
    <row r="20" spans="1:25" x14ac:dyDescent="0.2">
      <c r="A20" s="19"/>
      <c r="B20" s="94"/>
      <c r="C20" s="18"/>
      <c r="D20" s="103"/>
      <c r="E20" s="18"/>
      <c r="F20" s="18"/>
      <c r="G20" s="18"/>
      <c r="H20" s="96">
        <f t="shared" si="0"/>
        <v>0</v>
      </c>
      <c r="I20" s="19"/>
      <c r="J20" s="94"/>
      <c r="K20" s="18"/>
      <c r="L20" s="103"/>
      <c r="M20" s="18"/>
      <c r="N20" s="18"/>
      <c r="O20" s="18"/>
      <c r="P20" s="96">
        <f t="shared" si="3"/>
        <v>0</v>
      </c>
      <c r="Q20" s="19"/>
      <c r="R20" s="94"/>
      <c r="S20" s="18"/>
      <c r="T20" s="103"/>
      <c r="U20" s="18"/>
      <c r="V20" s="18"/>
      <c r="W20" s="18"/>
      <c r="X20" s="96">
        <f t="shared" si="4"/>
        <v>0</v>
      </c>
      <c r="Y20" s="19"/>
    </row>
    <row r="21" spans="1:25" x14ac:dyDescent="0.2">
      <c r="A21" s="19"/>
      <c r="B21" s="91"/>
      <c r="C21" s="9"/>
      <c r="D21" s="101"/>
      <c r="E21" s="9"/>
      <c r="F21" s="9"/>
      <c r="G21" s="9"/>
      <c r="H21" s="96">
        <f t="shared" si="0"/>
        <v>0</v>
      </c>
      <c r="I21" s="19"/>
      <c r="J21" s="91"/>
      <c r="K21" s="9"/>
      <c r="L21" s="101"/>
      <c r="M21" s="9"/>
      <c r="N21" s="9"/>
      <c r="O21" s="9"/>
      <c r="P21" s="96">
        <f t="shared" si="3"/>
        <v>0</v>
      </c>
      <c r="Q21" s="19"/>
      <c r="R21" s="91"/>
      <c r="S21" s="9"/>
      <c r="T21" s="101"/>
      <c r="U21" s="9"/>
      <c r="V21" s="9"/>
      <c r="W21" s="9"/>
      <c r="X21" s="96">
        <f t="shared" si="4"/>
        <v>0</v>
      </c>
      <c r="Y21" s="19"/>
    </row>
    <row r="22" spans="1:25" x14ac:dyDescent="0.2">
      <c r="A22" s="19"/>
      <c r="B22" s="91"/>
      <c r="C22" s="9"/>
      <c r="D22" s="101"/>
      <c r="E22" s="9"/>
      <c r="F22" s="9"/>
      <c r="G22" s="9"/>
      <c r="H22" s="96">
        <f t="shared" si="0"/>
        <v>0</v>
      </c>
      <c r="I22" s="19"/>
      <c r="J22" s="91"/>
      <c r="K22" s="9"/>
      <c r="L22" s="101"/>
      <c r="M22" s="9"/>
      <c r="N22" s="9"/>
      <c r="O22" s="9"/>
      <c r="P22" s="96">
        <f t="shared" si="3"/>
        <v>0</v>
      </c>
      <c r="Q22" s="19"/>
      <c r="R22" s="91"/>
      <c r="S22" s="9"/>
      <c r="T22" s="101"/>
      <c r="U22" s="9"/>
      <c r="V22" s="9"/>
      <c r="W22" s="9"/>
      <c r="X22" s="96">
        <f t="shared" si="4"/>
        <v>0</v>
      </c>
      <c r="Y22" s="19"/>
    </row>
    <row r="23" spans="1:25" ht="16" thickBot="1" x14ac:dyDescent="0.25">
      <c r="A23" s="19"/>
      <c r="B23" s="92"/>
      <c r="C23" s="93"/>
      <c r="D23" s="102"/>
      <c r="E23" s="93"/>
      <c r="F23" s="93"/>
      <c r="G23" s="93"/>
      <c r="H23" s="97">
        <f t="shared" si="0"/>
        <v>0</v>
      </c>
      <c r="I23" s="19"/>
      <c r="J23" s="92"/>
      <c r="K23" s="93"/>
      <c r="L23" s="102"/>
      <c r="M23" s="93"/>
      <c r="N23" s="93"/>
      <c r="O23" s="93"/>
      <c r="P23" s="97">
        <f t="shared" si="3"/>
        <v>0</v>
      </c>
      <c r="Q23" s="19"/>
      <c r="R23" s="92"/>
      <c r="S23" s="93"/>
      <c r="T23" s="102"/>
      <c r="U23" s="93"/>
      <c r="V23" s="93"/>
      <c r="W23" s="93"/>
      <c r="X23" s="97">
        <f t="shared" si="4"/>
        <v>0</v>
      </c>
      <c r="Y23" s="19"/>
    </row>
    <row r="24" spans="1:25" s="1" customFormat="1" x14ac:dyDescent="0.2">
      <c r="A24" s="20"/>
      <c r="B24" s="88" t="s">
        <v>121</v>
      </c>
      <c r="C24" s="89"/>
      <c r="D24" s="99"/>
      <c r="E24" s="90"/>
      <c r="F24" s="89"/>
      <c r="G24" s="89"/>
      <c r="H24" s="95"/>
      <c r="I24" s="19"/>
      <c r="J24" s="88" t="str">
        <f>B24</f>
        <v>BOTTLES</v>
      </c>
      <c r="K24" s="89"/>
      <c r="L24" s="99"/>
      <c r="M24" s="90"/>
      <c r="N24" s="89"/>
      <c r="O24" s="89"/>
      <c r="P24" s="95"/>
      <c r="Q24" s="19"/>
      <c r="R24" s="88" t="str">
        <f>B24</f>
        <v>BOTTLES</v>
      </c>
      <c r="S24" s="89"/>
      <c r="T24" s="99"/>
      <c r="U24" s="90"/>
      <c r="V24" s="89"/>
      <c r="W24" s="89"/>
      <c r="X24" s="95"/>
      <c r="Y24" s="19"/>
    </row>
    <row r="25" spans="1:25" x14ac:dyDescent="0.2">
      <c r="A25" s="19"/>
      <c r="B25" s="91"/>
      <c r="C25" s="9"/>
      <c r="D25" s="101"/>
      <c r="E25" s="9"/>
      <c r="F25" s="9"/>
      <c r="G25" s="9"/>
      <c r="H25" s="96">
        <f t="shared" si="0"/>
        <v>0</v>
      </c>
      <c r="I25" s="19"/>
      <c r="J25" s="91"/>
      <c r="K25" s="9"/>
      <c r="L25" s="101"/>
      <c r="M25" s="9"/>
      <c r="N25" s="9"/>
      <c r="O25" s="9"/>
      <c r="P25" s="96">
        <f t="shared" ref="P25:P31" si="5">IFERROR(L25/O25,0)</f>
        <v>0</v>
      </c>
      <c r="Q25" s="19"/>
      <c r="R25" s="91"/>
      <c r="S25" s="9"/>
      <c r="T25" s="101"/>
      <c r="U25" s="9"/>
      <c r="V25" s="9"/>
      <c r="W25" s="9"/>
      <c r="X25" s="96">
        <f t="shared" ref="X25:X31" si="6">IFERROR(T25/W25,0)</f>
        <v>0</v>
      </c>
      <c r="Y25" s="19"/>
    </row>
    <row r="26" spans="1:25" x14ac:dyDescent="0.2">
      <c r="A26" s="19"/>
      <c r="B26" s="91"/>
      <c r="C26" s="9"/>
      <c r="D26" s="101"/>
      <c r="E26" s="9"/>
      <c r="F26" s="9"/>
      <c r="G26" s="9"/>
      <c r="H26" s="96">
        <f t="shared" si="0"/>
        <v>0</v>
      </c>
      <c r="I26" s="19"/>
      <c r="J26" s="91"/>
      <c r="K26" s="9"/>
      <c r="L26" s="101"/>
      <c r="M26" s="9"/>
      <c r="N26" s="9"/>
      <c r="O26" s="9"/>
      <c r="P26" s="96">
        <f t="shared" si="5"/>
        <v>0</v>
      </c>
      <c r="Q26" s="19"/>
      <c r="R26" s="91"/>
      <c r="S26" s="9"/>
      <c r="T26" s="101"/>
      <c r="U26" s="9"/>
      <c r="V26" s="9"/>
      <c r="W26" s="9"/>
      <c r="X26" s="96">
        <f t="shared" si="6"/>
        <v>0</v>
      </c>
      <c r="Y26" s="19"/>
    </row>
    <row r="27" spans="1:25" x14ac:dyDescent="0.2">
      <c r="A27" s="19"/>
      <c r="B27" s="91"/>
      <c r="C27" s="9"/>
      <c r="D27" s="101"/>
      <c r="E27" s="9"/>
      <c r="F27" s="9"/>
      <c r="G27" s="9"/>
      <c r="H27" s="96">
        <f t="shared" si="0"/>
        <v>0</v>
      </c>
      <c r="I27" s="19"/>
      <c r="J27" s="91"/>
      <c r="K27" s="9"/>
      <c r="L27" s="101"/>
      <c r="M27" s="9"/>
      <c r="N27" s="9"/>
      <c r="O27" s="9"/>
      <c r="P27" s="96">
        <f t="shared" si="5"/>
        <v>0</v>
      </c>
      <c r="Q27" s="19"/>
      <c r="R27" s="91"/>
      <c r="S27" s="9"/>
      <c r="T27" s="101"/>
      <c r="U27" s="9"/>
      <c r="V27" s="9"/>
      <c r="W27" s="9"/>
      <c r="X27" s="96">
        <f t="shared" si="6"/>
        <v>0</v>
      </c>
      <c r="Y27" s="19"/>
    </row>
    <row r="28" spans="1:25" x14ac:dyDescent="0.2">
      <c r="A28" s="19"/>
      <c r="B28" s="91"/>
      <c r="C28" s="9"/>
      <c r="D28" s="101"/>
      <c r="E28" s="9"/>
      <c r="F28" s="9"/>
      <c r="G28" s="9"/>
      <c r="H28" s="96">
        <f t="shared" si="0"/>
        <v>0</v>
      </c>
      <c r="I28" s="19"/>
      <c r="J28" s="91"/>
      <c r="K28" s="9"/>
      <c r="L28" s="101"/>
      <c r="M28" s="9"/>
      <c r="N28" s="9"/>
      <c r="O28" s="9"/>
      <c r="P28" s="96">
        <f t="shared" si="5"/>
        <v>0</v>
      </c>
      <c r="Q28" s="19"/>
      <c r="R28" s="91"/>
      <c r="S28" s="9"/>
      <c r="T28" s="101"/>
      <c r="U28" s="9"/>
      <c r="V28" s="9"/>
      <c r="W28" s="9"/>
      <c r="X28" s="96">
        <f t="shared" si="6"/>
        <v>0</v>
      </c>
      <c r="Y28" s="19"/>
    </row>
    <row r="29" spans="1:25" x14ac:dyDescent="0.2">
      <c r="A29" s="19"/>
      <c r="B29" s="91"/>
      <c r="C29" s="9"/>
      <c r="D29" s="101"/>
      <c r="E29" s="9"/>
      <c r="F29" s="9"/>
      <c r="G29" s="9"/>
      <c r="H29" s="96">
        <f t="shared" si="0"/>
        <v>0</v>
      </c>
      <c r="I29" s="19"/>
      <c r="J29" s="91"/>
      <c r="K29" s="9"/>
      <c r="L29" s="101"/>
      <c r="M29" s="9"/>
      <c r="N29" s="9"/>
      <c r="O29" s="9"/>
      <c r="P29" s="96">
        <f t="shared" si="5"/>
        <v>0</v>
      </c>
      <c r="Q29" s="19"/>
      <c r="R29" s="91"/>
      <c r="S29" s="9"/>
      <c r="T29" s="101"/>
      <c r="U29" s="9"/>
      <c r="V29" s="9"/>
      <c r="W29" s="9"/>
      <c r="X29" s="96">
        <f t="shared" si="6"/>
        <v>0</v>
      </c>
      <c r="Y29" s="19"/>
    </row>
    <row r="30" spans="1:25" x14ac:dyDescent="0.2">
      <c r="A30" s="19"/>
      <c r="B30" s="91"/>
      <c r="C30" s="9"/>
      <c r="D30" s="101"/>
      <c r="E30" s="9"/>
      <c r="F30" s="9"/>
      <c r="G30" s="9"/>
      <c r="H30" s="96">
        <f t="shared" si="0"/>
        <v>0</v>
      </c>
      <c r="I30" s="19"/>
      <c r="J30" s="91"/>
      <c r="K30" s="9"/>
      <c r="L30" s="101"/>
      <c r="M30" s="9"/>
      <c r="N30" s="9"/>
      <c r="O30" s="9"/>
      <c r="P30" s="96">
        <f t="shared" si="5"/>
        <v>0</v>
      </c>
      <c r="Q30" s="19"/>
      <c r="R30" s="91"/>
      <c r="S30" s="9"/>
      <c r="T30" s="101"/>
      <c r="U30" s="9"/>
      <c r="V30" s="9"/>
      <c r="W30" s="9"/>
      <c r="X30" s="96">
        <f t="shared" si="6"/>
        <v>0</v>
      </c>
      <c r="Y30" s="19"/>
    </row>
    <row r="31" spans="1:25" ht="16" thickBot="1" x14ac:dyDescent="0.25">
      <c r="A31" s="19"/>
      <c r="B31" s="92"/>
      <c r="C31" s="93"/>
      <c r="D31" s="102"/>
      <c r="E31" s="93"/>
      <c r="F31" s="93"/>
      <c r="G31" s="93"/>
      <c r="H31" s="97">
        <f t="shared" si="0"/>
        <v>0</v>
      </c>
      <c r="I31" s="19"/>
      <c r="J31" s="92"/>
      <c r="K31" s="93"/>
      <c r="L31" s="102"/>
      <c r="M31" s="93"/>
      <c r="N31" s="93"/>
      <c r="O31" s="93"/>
      <c r="P31" s="97">
        <f t="shared" si="5"/>
        <v>0</v>
      </c>
      <c r="Q31" s="19"/>
      <c r="R31" s="92"/>
      <c r="S31" s="93"/>
      <c r="T31" s="102"/>
      <c r="U31" s="93"/>
      <c r="V31" s="93"/>
      <c r="W31" s="93"/>
      <c r="X31" s="97">
        <f t="shared" si="6"/>
        <v>0</v>
      </c>
      <c r="Y31" s="19"/>
    </row>
    <row r="32" spans="1:25" s="1" customFormat="1" x14ac:dyDescent="0.2">
      <c r="A32" s="20"/>
      <c r="B32" s="88" t="s">
        <v>123</v>
      </c>
      <c r="C32" s="89"/>
      <c r="D32" s="99"/>
      <c r="E32" s="90"/>
      <c r="F32" s="89"/>
      <c r="G32" s="89"/>
      <c r="H32" s="95"/>
      <c r="I32" s="19"/>
      <c r="J32" s="88" t="str">
        <f>B32</f>
        <v>CANS</v>
      </c>
      <c r="K32" s="89"/>
      <c r="L32" s="99"/>
      <c r="M32" s="90"/>
      <c r="N32" s="89"/>
      <c r="O32" s="89"/>
      <c r="P32" s="95"/>
      <c r="Q32" s="19"/>
      <c r="R32" s="88" t="str">
        <f>B32</f>
        <v>CANS</v>
      </c>
      <c r="S32" s="89"/>
      <c r="T32" s="99"/>
      <c r="U32" s="90"/>
      <c r="V32" s="89"/>
      <c r="W32" s="89"/>
      <c r="X32" s="95"/>
      <c r="Y32" s="19"/>
    </row>
    <row r="33" spans="1:25" x14ac:dyDescent="0.2">
      <c r="A33" s="19"/>
      <c r="B33" s="91"/>
      <c r="C33" s="9"/>
      <c r="D33" s="101"/>
      <c r="E33" s="9"/>
      <c r="F33" s="9"/>
      <c r="G33" s="9"/>
      <c r="H33" s="96">
        <f t="shared" si="0"/>
        <v>0</v>
      </c>
      <c r="I33" s="19"/>
      <c r="J33" s="91"/>
      <c r="K33" s="9"/>
      <c r="L33" s="101"/>
      <c r="M33" s="9"/>
      <c r="N33" s="9"/>
      <c r="O33" s="9"/>
      <c r="P33" s="96">
        <f t="shared" ref="P33:P39" si="7">IFERROR(L33/O33,0)</f>
        <v>0</v>
      </c>
      <c r="Q33" s="19"/>
      <c r="R33" s="91"/>
      <c r="S33" s="9"/>
      <c r="T33" s="101"/>
      <c r="U33" s="9"/>
      <c r="V33" s="9"/>
      <c r="W33" s="9"/>
      <c r="X33" s="96">
        <f t="shared" ref="X33:X39" si="8">IFERROR(T33/W33,0)</f>
        <v>0</v>
      </c>
      <c r="Y33" s="19"/>
    </row>
    <row r="34" spans="1:25" x14ac:dyDescent="0.2">
      <c r="A34" s="19"/>
      <c r="B34" s="91"/>
      <c r="C34" s="9"/>
      <c r="D34" s="101"/>
      <c r="E34" s="9"/>
      <c r="F34" s="9"/>
      <c r="G34" s="9"/>
      <c r="H34" s="96">
        <f t="shared" si="0"/>
        <v>0</v>
      </c>
      <c r="I34" s="19"/>
      <c r="J34" s="91"/>
      <c r="K34" s="9"/>
      <c r="L34" s="101"/>
      <c r="M34" s="9"/>
      <c r="N34" s="9"/>
      <c r="O34" s="9"/>
      <c r="P34" s="96">
        <f t="shared" si="7"/>
        <v>0</v>
      </c>
      <c r="Q34" s="19"/>
      <c r="R34" s="91"/>
      <c r="S34" s="9"/>
      <c r="T34" s="101"/>
      <c r="U34" s="9"/>
      <c r="V34" s="9"/>
      <c r="W34" s="9"/>
      <c r="X34" s="96">
        <f t="shared" si="8"/>
        <v>0</v>
      </c>
      <c r="Y34" s="19"/>
    </row>
    <row r="35" spans="1:25" x14ac:dyDescent="0.2">
      <c r="A35" s="19"/>
      <c r="B35" s="91"/>
      <c r="C35" s="9"/>
      <c r="D35" s="101"/>
      <c r="E35" s="9"/>
      <c r="F35" s="9"/>
      <c r="G35" s="9"/>
      <c r="H35" s="96">
        <f t="shared" si="0"/>
        <v>0</v>
      </c>
      <c r="I35" s="19"/>
      <c r="J35" s="91"/>
      <c r="K35" s="9"/>
      <c r="L35" s="101"/>
      <c r="M35" s="9"/>
      <c r="N35" s="9"/>
      <c r="O35" s="9"/>
      <c r="P35" s="96">
        <f t="shared" si="7"/>
        <v>0</v>
      </c>
      <c r="Q35" s="19"/>
      <c r="R35" s="91"/>
      <c r="S35" s="9"/>
      <c r="T35" s="101"/>
      <c r="U35" s="9"/>
      <c r="V35" s="9"/>
      <c r="W35" s="9"/>
      <c r="X35" s="96">
        <f t="shared" si="8"/>
        <v>0</v>
      </c>
      <c r="Y35" s="19"/>
    </row>
    <row r="36" spans="1:25" x14ac:dyDescent="0.2">
      <c r="A36" s="19"/>
      <c r="B36" s="91"/>
      <c r="C36" s="9"/>
      <c r="D36" s="101"/>
      <c r="E36" s="9"/>
      <c r="F36" s="9"/>
      <c r="G36" s="9"/>
      <c r="H36" s="96">
        <f t="shared" si="0"/>
        <v>0</v>
      </c>
      <c r="I36" s="19"/>
      <c r="J36" s="91"/>
      <c r="K36" s="9"/>
      <c r="L36" s="101"/>
      <c r="M36" s="9"/>
      <c r="N36" s="9"/>
      <c r="O36" s="9"/>
      <c r="P36" s="96">
        <f t="shared" si="7"/>
        <v>0</v>
      </c>
      <c r="Q36" s="19"/>
      <c r="R36" s="91"/>
      <c r="S36" s="9"/>
      <c r="T36" s="101"/>
      <c r="U36" s="9"/>
      <c r="V36" s="9"/>
      <c r="W36" s="9"/>
      <c r="X36" s="96">
        <f t="shared" si="8"/>
        <v>0</v>
      </c>
      <c r="Y36" s="19"/>
    </row>
    <row r="37" spans="1:25" x14ac:dyDescent="0.2">
      <c r="A37" s="19"/>
      <c r="B37" s="91"/>
      <c r="C37" s="9"/>
      <c r="D37" s="101"/>
      <c r="E37" s="9"/>
      <c r="F37" s="9"/>
      <c r="G37" s="9"/>
      <c r="H37" s="96">
        <f t="shared" si="0"/>
        <v>0</v>
      </c>
      <c r="I37" s="19"/>
      <c r="J37" s="91"/>
      <c r="K37" s="9"/>
      <c r="L37" s="101"/>
      <c r="M37" s="9"/>
      <c r="N37" s="9"/>
      <c r="O37" s="9"/>
      <c r="P37" s="96">
        <f t="shared" si="7"/>
        <v>0</v>
      </c>
      <c r="Q37" s="19"/>
      <c r="R37" s="91"/>
      <c r="S37" s="9"/>
      <c r="T37" s="101"/>
      <c r="U37" s="9"/>
      <c r="V37" s="9"/>
      <c r="W37" s="9"/>
      <c r="X37" s="96">
        <f t="shared" si="8"/>
        <v>0</v>
      </c>
      <c r="Y37" s="19"/>
    </row>
    <row r="38" spans="1:25" x14ac:dyDescent="0.2">
      <c r="A38" s="19"/>
      <c r="B38" s="91"/>
      <c r="C38" s="9"/>
      <c r="D38" s="101"/>
      <c r="E38" s="9"/>
      <c r="F38" s="9"/>
      <c r="G38" s="9"/>
      <c r="H38" s="96">
        <f t="shared" si="0"/>
        <v>0</v>
      </c>
      <c r="I38" s="19"/>
      <c r="J38" s="91"/>
      <c r="K38" s="9"/>
      <c r="L38" s="101"/>
      <c r="M38" s="9"/>
      <c r="N38" s="9"/>
      <c r="O38" s="9"/>
      <c r="P38" s="96">
        <f t="shared" si="7"/>
        <v>0</v>
      </c>
      <c r="Q38" s="19"/>
      <c r="R38" s="91"/>
      <c r="S38" s="9"/>
      <c r="T38" s="101"/>
      <c r="U38" s="9"/>
      <c r="V38" s="9"/>
      <c r="W38" s="9"/>
      <c r="X38" s="96">
        <f t="shared" si="8"/>
        <v>0</v>
      </c>
      <c r="Y38" s="19"/>
    </row>
    <row r="39" spans="1:25" ht="16" thickBot="1" x14ac:dyDescent="0.25">
      <c r="A39" s="19"/>
      <c r="B39" s="92"/>
      <c r="C39" s="93"/>
      <c r="D39" s="102"/>
      <c r="E39" s="93"/>
      <c r="F39" s="93"/>
      <c r="G39" s="93"/>
      <c r="H39" s="97">
        <f t="shared" si="0"/>
        <v>0</v>
      </c>
      <c r="I39" s="19"/>
      <c r="J39" s="92"/>
      <c r="K39" s="93"/>
      <c r="L39" s="102"/>
      <c r="M39" s="93"/>
      <c r="N39" s="93"/>
      <c r="O39" s="93"/>
      <c r="P39" s="97">
        <f t="shared" si="7"/>
        <v>0</v>
      </c>
      <c r="Q39" s="19"/>
      <c r="R39" s="92"/>
      <c r="S39" s="93"/>
      <c r="T39" s="102"/>
      <c r="U39" s="93"/>
      <c r="V39" s="93"/>
      <c r="W39" s="93"/>
      <c r="X39" s="97">
        <f t="shared" si="8"/>
        <v>0</v>
      </c>
      <c r="Y39" s="19"/>
    </row>
    <row r="40" spans="1:25" s="1" customFormat="1" x14ac:dyDescent="0.2">
      <c r="A40" s="20"/>
      <c r="B40" s="88" t="s">
        <v>124</v>
      </c>
      <c r="C40" s="89"/>
      <c r="D40" s="99"/>
      <c r="E40" s="90"/>
      <c r="F40" s="89"/>
      <c r="G40" s="89"/>
      <c r="H40" s="95"/>
      <c r="I40" s="19"/>
      <c r="J40" s="88" t="str">
        <f>B40</f>
        <v>GAS, ETC.</v>
      </c>
      <c r="K40" s="89"/>
      <c r="L40" s="99"/>
      <c r="M40" s="90"/>
      <c r="N40" s="89"/>
      <c r="O40" s="89"/>
      <c r="P40" s="95"/>
      <c r="Q40" s="19"/>
      <c r="R40" s="88" t="str">
        <f>B40</f>
        <v>GAS, ETC.</v>
      </c>
      <c r="S40" s="89"/>
      <c r="T40" s="99"/>
      <c r="U40" s="90"/>
      <c r="V40" s="89"/>
      <c r="W40" s="89"/>
      <c r="X40" s="95"/>
      <c r="Y40" s="19"/>
    </row>
    <row r="41" spans="1:25" x14ac:dyDescent="0.2">
      <c r="A41" s="19"/>
      <c r="B41" s="91"/>
      <c r="C41" s="9"/>
      <c r="D41" s="101"/>
      <c r="E41" s="9"/>
      <c r="F41" s="9"/>
      <c r="G41" s="9"/>
      <c r="H41" s="96">
        <f t="shared" ref="H41:H47" si="9">IFERROR(D41/G41,0)</f>
        <v>0</v>
      </c>
      <c r="I41" s="19"/>
      <c r="J41" s="91"/>
      <c r="K41" s="9"/>
      <c r="L41" s="101"/>
      <c r="M41" s="9"/>
      <c r="N41" s="9"/>
      <c r="O41" s="9"/>
      <c r="P41" s="96">
        <f t="shared" ref="P41:P47" si="10">IFERROR(L41/O41,0)</f>
        <v>0</v>
      </c>
      <c r="Q41" s="19"/>
      <c r="R41" s="91"/>
      <c r="S41" s="9"/>
      <c r="T41" s="101"/>
      <c r="U41" s="9"/>
      <c r="V41" s="9"/>
      <c r="W41" s="9"/>
      <c r="X41" s="96">
        <f t="shared" ref="X41:X47" si="11">IFERROR(T41/W41,0)</f>
        <v>0</v>
      </c>
      <c r="Y41" s="19"/>
    </row>
    <row r="42" spans="1:25" x14ac:dyDescent="0.2">
      <c r="A42" s="19"/>
      <c r="B42" s="91"/>
      <c r="C42" s="9"/>
      <c r="D42" s="101"/>
      <c r="E42" s="9"/>
      <c r="F42" s="9"/>
      <c r="G42" s="9"/>
      <c r="H42" s="96">
        <f t="shared" si="9"/>
        <v>0</v>
      </c>
      <c r="I42" s="19"/>
      <c r="J42" s="91"/>
      <c r="K42" s="9"/>
      <c r="L42" s="101"/>
      <c r="M42" s="9"/>
      <c r="N42" s="9"/>
      <c r="O42" s="9"/>
      <c r="P42" s="96">
        <f t="shared" si="10"/>
        <v>0</v>
      </c>
      <c r="Q42" s="19"/>
      <c r="R42" s="91"/>
      <c r="S42" s="9"/>
      <c r="T42" s="101"/>
      <c r="U42" s="9"/>
      <c r="V42" s="9"/>
      <c r="W42" s="9"/>
      <c r="X42" s="96">
        <f t="shared" si="11"/>
        <v>0</v>
      </c>
      <c r="Y42" s="19"/>
    </row>
    <row r="43" spans="1:25" x14ac:dyDescent="0.2">
      <c r="A43" s="19"/>
      <c r="B43" s="91"/>
      <c r="C43" s="9"/>
      <c r="D43" s="101"/>
      <c r="E43" s="9"/>
      <c r="F43" s="9"/>
      <c r="G43" s="9"/>
      <c r="H43" s="96">
        <f t="shared" si="9"/>
        <v>0</v>
      </c>
      <c r="I43" s="19"/>
      <c r="J43" s="91"/>
      <c r="K43" s="9"/>
      <c r="L43" s="101"/>
      <c r="M43" s="9"/>
      <c r="N43" s="9"/>
      <c r="O43" s="9"/>
      <c r="P43" s="96">
        <f t="shared" si="10"/>
        <v>0</v>
      </c>
      <c r="Q43" s="19"/>
      <c r="R43" s="91"/>
      <c r="S43" s="9"/>
      <c r="T43" s="101"/>
      <c r="U43" s="9"/>
      <c r="V43" s="9"/>
      <c r="W43" s="9"/>
      <c r="X43" s="96">
        <f t="shared" si="11"/>
        <v>0</v>
      </c>
      <c r="Y43" s="19"/>
    </row>
    <row r="44" spans="1:25" x14ac:dyDescent="0.2">
      <c r="A44" s="19"/>
      <c r="B44" s="91"/>
      <c r="C44" s="9"/>
      <c r="D44" s="101"/>
      <c r="E44" s="9"/>
      <c r="F44" s="9"/>
      <c r="G44" s="9"/>
      <c r="H44" s="96">
        <f t="shared" si="9"/>
        <v>0</v>
      </c>
      <c r="I44" s="19"/>
      <c r="J44" s="91"/>
      <c r="K44" s="9"/>
      <c r="L44" s="101"/>
      <c r="M44" s="9"/>
      <c r="N44" s="9"/>
      <c r="O44" s="9"/>
      <c r="P44" s="96">
        <f t="shared" si="10"/>
        <v>0</v>
      </c>
      <c r="Q44" s="19"/>
      <c r="R44" s="91"/>
      <c r="S44" s="9"/>
      <c r="T44" s="101"/>
      <c r="U44" s="9"/>
      <c r="V44" s="9"/>
      <c r="W44" s="9"/>
      <c r="X44" s="96">
        <f t="shared" si="11"/>
        <v>0</v>
      </c>
      <c r="Y44" s="19"/>
    </row>
    <row r="45" spans="1:25" x14ac:dyDescent="0.2">
      <c r="A45" s="19"/>
      <c r="B45" s="91"/>
      <c r="C45" s="9"/>
      <c r="D45" s="101"/>
      <c r="E45" s="9"/>
      <c r="F45" s="9"/>
      <c r="G45" s="9"/>
      <c r="H45" s="96">
        <f t="shared" si="9"/>
        <v>0</v>
      </c>
      <c r="I45" s="19"/>
      <c r="J45" s="91"/>
      <c r="K45" s="9"/>
      <c r="L45" s="101"/>
      <c r="M45" s="9"/>
      <c r="N45" s="9"/>
      <c r="O45" s="9"/>
      <c r="P45" s="96">
        <f t="shared" si="10"/>
        <v>0</v>
      </c>
      <c r="Q45" s="19"/>
      <c r="R45" s="91"/>
      <c r="S45" s="9"/>
      <c r="T45" s="101"/>
      <c r="U45" s="9"/>
      <c r="V45" s="9"/>
      <c r="W45" s="9"/>
      <c r="X45" s="96">
        <f t="shared" si="11"/>
        <v>0</v>
      </c>
      <c r="Y45" s="19"/>
    </row>
    <row r="46" spans="1:25" x14ac:dyDescent="0.2">
      <c r="A46" s="19"/>
      <c r="B46" s="91"/>
      <c r="C46" s="9"/>
      <c r="D46" s="101"/>
      <c r="E46" s="9"/>
      <c r="F46" s="9"/>
      <c r="G46" s="9"/>
      <c r="H46" s="96">
        <f t="shared" si="9"/>
        <v>0</v>
      </c>
      <c r="I46" s="19"/>
      <c r="J46" s="91"/>
      <c r="K46" s="9"/>
      <c r="L46" s="101"/>
      <c r="M46" s="9"/>
      <c r="N46" s="9"/>
      <c r="O46" s="9"/>
      <c r="P46" s="96">
        <f t="shared" si="10"/>
        <v>0</v>
      </c>
      <c r="Q46" s="19"/>
      <c r="R46" s="91"/>
      <c r="S46" s="9"/>
      <c r="T46" s="101"/>
      <c r="U46" s="9"/>
      <c r="V46" s="9"/>
      <c r="W46" s="9"/>
      <c r="X46" s="96">
        <f t="shared" si="11"/>
        <v>0</v>
      </c>
      <c r="Y46" s="19"/>
    </row>
    <row r="47" spans="1:25" ht="16" thickBot="1" x14ac:dyDescent="0.25">
      <c r="A47" s="19"/>
      <c r="B47" s="92"/>
      <c r="C47" s="93"/>
      <c r="D47" s="102"/>
      <c r="E47" s="93"/>
      <c r="F47" s="93"/>
      <c r="G47" s="93"/>
      <c r="H47" s="97">
        <f t="shared" si="9"/>
        <v>0</v>
      </c>
      <c r="I47" s="19"/>
      <c r="J47" s="92"/>
      <c r="K47" s="93"/>
      <c r="L47" s="102"/>
      <c r="M47" s="93"/>
      <c r="N47" s="93"/>
      <c r="O47" s="93"/>
      <c r="P47" s="97">
        <f t="shared" si="10"/>
        <v>0</v>
      </c>
      <c r="Q47" s="19"/>
      <c r="R47" s="92"/>
      <c r="S47" s="93"/>
      <c r="T47" s="102"/>
      <c r="U47" s="93"/>
      <c r="V47" s="93"/>
      <c r="W47" s="93"/>
      <c r="X47" s="97">
        <f t="shared" si="11"/>
        <v>0</v>
      </c>
      <c r="Y47" s="19"/>
    </row>
    <row r="48" spans="1:25" x14ac:dyDescent="0.2">
      <c r="A48" s="19"/>
      <c r="B48" s="19"/>
      <c r="C48" s="19"/>
      <c r="D48" s="104"/>
      <c r="E48" s="19"/>
      <c r="F48" s="19"/>
      <c r="G48" s="19"/>
      <c r="H48" s="19"/>
      <c r="I48" s="19"/>
      <c r="J48" s="19"/>
      <c r="K48" s="19"/>
      <c r="L48" s="104"/>
      <c r="M48" s="19"/>
      <c r="N48" s="19"/>
      <c r="O48" s="19"/>
      <c r="P48" s="19"/>
      <c r="Q48" s="19"/>
      <c r="R48" s="19"/>
      <c r="S48" s="19"/>
      <c r="T48" s="104"/>
      <c r="U48" s="19"/>
      <c r="V48" s="19"/>
      <c r="W48" s="19"/>
      <c r="X48" s="19"/>
      <c r="Y48" s="19"/>
    </row>
    <row r="49" spans="1:2" x14ac:dyDescent="0.2">
      <c r="A49" s="107"/>
      <c r="B49" s="107"/>
    </row>
  </sheetData>
  <mergeCells count="9">
    <mergeCell ref="B2:H3"/>
    <mergeCell ref="J2:P3"/>
    <mergeCell ref="R2:X3"/>
    <mergeCell ref="B5:D5"/>
    <mergeCell ref="E5:H5"/>
    <mergeCell ref="J5:L5"/>
    <mergeCell ref="M5:P5"/>
    <mergeCell ref="R5:T5"/>
    <mergeCell ref="U5:X5"/>
  </mergeCells>
  <printOptions horizontalCentered="1"/>
  <pageMargins left="0.4" right="0.4" top="0.5" bottom="0.6" header="0.3" footer="0.3"/>
  <pageSetup paperSize="1" fitToWidth="1" fitToHeight="0" orientation="landscape"/>
  <headerFooter>
    <oddFooter>&amp;L&amp;8Menu Pricing Calculator v6.5.2_2026-10-03  |  © 2024–2026 Tables of Content, LLC&amp;R&amp;8&amp;A  |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Y92"/>
  <sheetViews>
    <sheetView zoomScaleNormal="100" workbookViewId="0">
      <selection activeCell="C89" sqref="C89"/>
    </sheetView>
  </sheetViews>
  <sheetFormatPr baseColWidth="10" defaultColWidth="8.83203125" defaultRowHeight="15" x14ac:dyDescent="0.2"/>
  <cols>
    <col min="1" max="1" width="2.5" customWidth="1"/>
    <col min="2" max="2" width="32.1640625" customWidth="1"/>
    <col min="3" max="3" width="14" customWidth="1"/>
    <col min="4" max="4" width="12.5" style="105" customWidth="1"/>
    <col min="5" max="5" width="15.5" customWidth="1"/>
    <col min="6" max="6" width="12.5" customWidth="1"/>
    <col min="7" max="7" width="12.83203125" customWidth="1"/>
    <col min="8" max="8" width="13.6640625" customWidth="1"/>
    <col min="9" max="9" width="2.5" customWidth="1"/>
    <col min="10" max="10" width="30.83203125" customWidth="1"/>
    <col min="11" max="11" width="14" customWidth="1"/>
    <col min="12" max="12" width="12.5" style="107" customWidth="1"/>
    <col min="13" max="13" width="17.1640625" customWidth="1"/>
    <col min="14" max="14" width="12.5" customWidth="1"/>
    <col min="15" max="15" width="12.83203125" customWidth="1"/>
    <col min="16" max="16" width="13.6640625" customWidth="1"/>
    <col min="17" max="17" width="2.5" customWidth="1"/>
    <col min="18" max="18" width="29.6640625" customWidth="1"/>
    <col min="19" max="19" width="14" customWidth="1"/>
    <col min="20" max="20" width="12.5" style="107" customWidth="1"/>
    <col min="21" max="21" width="17" customWidth="1"/>
    <col min="22" max="22" width="12.5" customWidth="1"/>
    <col min="23" max="23" width="12.83203125" customWidth="1"/>
    <col min="24" max="24" width="13.6640625" customWidth="1"/>
    <col min="25" max="25" width="2.5" customWidth="1"/>
  </cols>
  <sheetData>
    <row r="1" spans="1:25" ht="16" thickBot="1" x14ac:dyDescent="0.25">
      <c r="A1" s="19"/>
      <c r="B1" s="19"/>
      <c r="C1" s="19"/>
      <c r="D1" s="19"/>
      <c r="E1" s="19"/>
      <c r="F1" s="19"/>
      <c r="G1" s="19"/>
      <c r="H1" s="19"/>
      <c r="I1" s="19"/>
      <c r="J1" s="19"/>
      <c r="K1" s="19"/>
      <c r="L1" s="19"/>
      <c r="M1" s="19"/>
      <c r="N1" s="19"/>
      <c r="O1" s="19"/>
      <c r="P1" s="19"/>
      <c r="Q1" s="19"/>
      <c r="R1" s="19"/>
      <c r="S1" s="19"/>
      <c r="T1" s="19"/>
      <c r="U1" s="19"/>
      <c r="V1" s="19"/>
      <c r="W1" s="19"/>
      <c r="X1" s="19"/>
      <c r="Y1" s="19"/>
    </row>
    <row r="2" spans="1:25" x14ac:dyDescent="0.2">
      <c r="A2" s="19"/>
      <c r="B2" s="390" t="s">
        <v>64</v>
      </c>
      <c r="C2" s="391"/>
      <c r="D2" s="391"/>
      <c r="E2" s="391"/>
      <c r="F2" s="391"/>
      <c r="G2" s="391"/>
      <c r="H2" s="392"/>
      <c r="I2" s="19"/>
      <c r="J2" s="390"/>
      <c r="K2" s="391"/>
      <c r="L2" s="391"/>
      <c r="M2" s="391"/>
      <c r="N2" s="391"/>
      <c r="O2" s="391"/>
      <c r="P2" s="392"/>
      <c r="Q2" s="19"/>
      <c r="R2" s="390"/>
      <c r="S2" s="391"/>
      <c r="T2" s="391"/>
      <c r="U2" s="391"/>
      <c r="V2" s="391"/>
      <c r="W2" s="391"/>
      <c r="X2" s="392"/>
      <c r="Y2" s="19"/>
    </row>
    <row r="3" spans="1:25" x14ac:dyDescent="0.2">
      <c r="A3" s="19"/>
      <c r="B3" s="393"/>
      <c r="C3" s="394"/>
      <c r="D3" s="394"/>
      <c r="E3" s="394"/>
      <c r="F3" s="394"/>
      <c r="G3" s="394"/>
      <c r="H3" s="395"/>
      <c r="I3" s="19"/>
      <c r="J3" s="393"/>
      <c r="K3" s="394"/>
      <c r="L3" s="394"/>
      <c r="M3" s="394"/>
      <c r="N3" s="394"/>
      <c r="O3" s="394"/>
      <c r="P3" s="395"/>
      <c r="Q3" s="19"/>
      <c r="R3" s="393"/>
      <c r="S3" s="394"/>
      <c r="T3" s="394"/>
      <c r="U3" s="394"/>
      <c r="V3" s="394"/>
      <c r="W3" s="394"/>
      <c r="X3" s="395"/>
      <c r="Y3" s="19"/>
    </row>
    <row r="4" spans="1:25" x14ac:dyDescent="0.2">
      <c r="A4" s="19"/>
      <c r="B4" s="126" t="s">
        <v>7</v>
      </c>
      <c r="C4" s="22"/>
      <c r="D4" s="100"/>
      <c r="E4" s="22"/>
      <c r="F4" s="22"/>
      <c r="G4" s="22"/>
      <c r="H4" s="127"/>
      <c r="I4" s="19"/>
      <c r="J4" s="126" t="s">
        <v>7</v>
      </c>
      <c r="K4" s="22"/>
      <c r="L4" s="100"/>
      <c r="M4" s="22"/>
      <c r="N4" s="22"/>
      <c r="O4" s="22"/>
      <c r="P4" s="127"/>
      <c r="Q4" s="19"/>
      <c r="R4" s="126" t="s">
        <v>7</v>
      </c>
      <c r="S4" s="22"/>
      <c r="T4" s="100"/>
      <c r="U4" s="22"/>
      <c r="V4" s="22"/>
      <c r="W4" s="22"/>
      <c r="X4" s="127"/>
      <c r="Y4" s="19"/>
    </row>
    <row r="5" spans="1:25" s="1" customFormat="1" x14ac:dyDescent="0.2">
      <c r="A5" s="20"/>
      <c r="B5" s="396" t="s">
        <v>26</v>
      </c>
      <c r="C5" s="397"/>
      <c r="D5" s="398"/>
      <c r="E5" s="399" t="s">
        <v>15</v>
      </c>
      <c r="F5" s="397"/>
      <c r="G5" s="397"/>
      <c r="H5" s="400"/>
      <c r="I5" s="20"/>
      <c r="J5" s="396" t="s">
        <v>26</v>
      </c>
      <c r="K5" s="397"/>
      <c r="L5" s="398"/>
      <c r="M5" s="399" t="s">
        <v>15</v>
      </c>
      <c r="N5" s="397"/>
      <c r="O5" s="397"/>
      <c r="P5" s="400"/>
      <c r="Q5" s="20"/>
      <c r="R5" s="396" t="s">
        <v>26</v>
      </c>
      <c r="S5" s="397"/>
      <c r="T5" s="398"/>
      <c r="U5" s="399" t="s">
        <v>15</v>
      </c>
      <c r="V5" s="397"/>
      <c r="W5" s="397"/>
      <c r="X5" s="400"/>
      <c r="Y5" s="20"/>
    </row>
    <row r="6" spans="1:25" s="1" customFormat="1" ht="16" thickBot="1" x14ac:dyDescent="0.25">
      <c r="A6" s="20"/>
      <c r="B6" s="141" t="s">
        <v>8</v>
      </c>
      <c r="C6" s="24" t="s">
        <v>16</v>
      </c>
      <c r="D6" s="86" t="s">
        <v>9</v>
      </c>
      <c r="E6" s="87" t="s">
        <v>44</v>
      </c>
      <c r="F6" s="85" t="s">
        <v>5</v>
      </c>
      <c r="G6" s="24" t="s">
        <v>6</v>
      </c>
      <c r="H6" s="142" t="s">
        <v>10</v>
      </c>
      <c r="I6" s="20"/>
      <c r="J6" s="141" t="s">
        <v>8</v>
      </c>
      <c r="K6" s="24" t="s">
        <v>16</v>
      </c>
      <c r="L6" s="86" t="s">
        <v>9</v>
      </c>
      <c r="M6" s="87" t="s">
        <v>44</v>
      </c>
      <c r="N6" s="85" t="s">
        <v>5</v>
      </c>
      <c r="O6" s="24" t="s">
        <v>6</v>
      </c>
      <c r="P6" s="142" t="s">
        <v>10</v>
      </c>
      <c r="Q6" s="20"/>
      <c r="R6" s="141" t="s">
        <v>8</v>
      </c>
      <c r="S6" s="24" t="s">
        <v>16</v>
      </c>
      <c r="T6" s="86" t="s">
        <v>9</v>
      </c>
      <c r="U6" s="87" t="s">
        <v>44</v>
      </c>
      <c r="V6" s="85" t="s">
        <v>5</v>
      </c>
      <c r="W6" s="24" t="s">
        <v>6</v>
      </c>
      <c r="X6" s="142" t="s">
        <v>10</v>
      </c>
      <c r="Y6" s="20"/>
    </row>
    <row r="7" spans="1:25" s="1" customFormat="1" x14ac:dyDescent="0.2">
      <c r="A7" s="20"/>
      <c r="B7" s="88" t="s">
        <v>126</v>
      </c>
      <c r="C7" s="89"/>
      <c r="D7" s="99"/>
      <c r="E7" s="90"/>
      <c r="F7" s="89"/>
      <c r="G7" s="89"/>
      <c r="H7" s="135"/>
      <c r="I7" s="20"/>
      <c r="J7" s="88" t="str">
        <f>B7</f>
        <v>HALF-BOTTLES &amp; LARGE FORMAT</v>
      </c>
      <c r="K7" s="89"/>
      <c r="L7" s="99"/>
      <c r="M7" s="90"/>
      <c r="N7" s="89"/>
      <c r="O7" s="89"/>
      <c r="P7" s="135"/>
      <c r="Q7" s="20"/>
      <c r="R7" s="88" t="str">
        <f>B7</f>
        <v>HALF-BOTTLES &amp; LARGE FORMAT</v>
      </c>
      <c r="S7" s="89"/>
      <c r="T7" s="99"/>
      <c r="U7" s="90"/>
      <c r="V7" s="89"/>
      <c r="W7" s="89"/>
      <c r="X7" s="135"/>
      <c r="Y7" s="20"/>
    </row>
    <row r="8" spans="1:25" x14ac:dyDescent="0.2">
      <c r="A8" s="104"/>
      <c r="B8" s="91"/>
      <c r="C8" s="9"/>
      <c r="D8" s="101"/>
      <c r="E8" s="25"/>
      <c r="F8" s="9"/>
      <c r="G8" s="9"/>
      <c r="H8" s="136">
        <f>IFERROR(D8/G8,0)</f>
        <v>0</v>
      </c>
      <c r="I8" s="20"/>
      <c r="J8" s="91"/>
      <c r="K8" s="9"/>
      <c r="L8" s="101"/>
      <c r="M8" s="25"/>
      <c r="N8" s="9"/>
      <c r="O8" s="9"/>
      <c r="P8" s="136">
        <f>IFERROR(L8/O8,0)</f>
        <v>0</v>
      </c>
      <c r="Q8" s="20"/>
      <c r="R8" s="91"/>
      <c r="S8" s="9"/>
      <c r="T8" s="101"/>
      <c r="U8" s="25"/>
      <c r="V8" s="9"/>
      <c r="W8" s="9"/>
      <c r="X8" s="136">
        <f>IFERROR(T8/W8,0)</f>
        <v>0</v>
      </c>
      <c r="Y8" s="20"/>
    </row>
    <row r="9" spans="1:25" x14ac:dyDescent="0.2">
      <c r="A9" s="19"/>
      <c r="B9" s="91"/>
      <c r="C9" s="18"/>
      <c r="D9" s="171"/>
      <c r="E9" s="26"/>
      <c r="F9" s="9"/>
      <c r="G9" s="9"/>
      <c r="H9" s="96">
        <f t="shared" ref="H9:H39" si="0">IFERROR(D9/G9,0)</f>
        <v>0</v>
      </c>
      <c r="I9" s="20"/>
      <c r="J9" s="91"/>
      <c r="K9" s="9"/>
      <c r="L9" s="101"/>
      <c r="M9" s="9"/>
      <c r="N9" s="9"/>
      <c r="O9" s="9"/>
      <c r="P9" s="96">
        <f t="shared" ref="P9:P15" si="1">IFERROR(L9/O9,0)</f>
        <v>0</v>
      </c>
      <c r="Q9" s="20"/>
      <c r="R9" s="91"/>
      <c r="S9" s="9"/>
      <c r="T9" s="101"/>
      <c r="U9" s="9"/>
      <c r="V9" s="9"/>
      <c r="W9" s="9"/>
      <c r="X9" s="96">
        <f t="shared" ref="X9:X15" si="2">IFERROR(T9/W9,0)</f>
        <v>0</v>
      </c>
      <c r="Y9" s="20"/>
    </row>
    <row r="10" spans="1:25" x14ac:dyDescent="0.2">
      <c r="A10" s="19"/>
      <c r="B10" s="91"/>
      <c r="C10" s="9"/>
      <c r="D10" s="101"/>
      <c r="E10" s="9"/>
      <c r="F10" s="9"/>
      <c r="G10" s="9"/>
      <c r="H10" s="96">
        <f t="shared" si="0"/>
        <v>0</v>
      </c>
      <c r="I10" s="20"/>
      <c r="J10" s="91"/>
      <c r="K10" s="9"/>
      <c r="L10" s="101"/>
      <c r="M10" s="9"/>
      <c r="N10" s="9"/>
      <c r="O10" s="9"/>
      <c r="P10" s="96">
        <f t="shared" si="1"/>
        <v>0</v>
      </c>
      <c r="Q10" s="20"/>
      <c r="R10" s="91"/>
      <c r="S10" s="9"/>
      <c r="T10" s="101"/>
      <c r="U10" s="9"/>
      <c r="V10" s="9"/>
      <c r="W10" s="9"/>
      <c r="X10" s="96">
        <f t="shared" si="2"/>
        <v>0</v>
      </c>
      <c r="Y10" s="20"/>
    </row>
    <row r="11" spans="1:25" x14ac:dyDescent="0.2">
      <c r="A11" s="19"/>
      <c r="B11" s="91"/>
      <c r="C11" s="9"/>
      <c r="D11" s="101"/>
      <c r="E11" s="9"/>
      <c r="F11" s="9"/>
      <c r="G11" s="9"/>
      <c r="H11" s="96">
        <f t="shared" si="0"/>
        <v>0</v>
      </c>
      <c r="I11" s="20"/>
      <c r="J11" s="91"/>
      <c r="K11" s="9"/>
      <c r="L11" s="101"/>
      <c r="M11" s="9"/>
      <c r="N11" s="9"/>
      <c r="O11" s="9"/>
      <c r="P11" s="96">
        <f t="shared" si="1"/>
        <v>0</v>
      </c>
      <c r="Q11" s="20"/>
      <c r="R11" s="91"/>
      <c r="S11" s="9"/>
      <c r="T11" s="101"/>
      <c r="U11" s="9"/>
      <c r="V11" s="9"/>
      <c r="W11" s="9"/>
      <c r="X11" s="96">
        <f t="shared" si="2"/>
        <v>0</v>
      </c>
      <c r="Y11" s="20"/>
    </row>
    <row r="12" spans="1:25" x14ac:dyDescent="0.2">
      <c r="A12" s="19"/>
      <c r="B12" s="91"/>
      <c r="C12" s="9"/>
      <c r="D12" s="101"/>
      <c r="E12" s="9"/>
      <c r="F12" s="9"/>
      <c r="G12" s="9"/>
      <c r="H12" s="96">
        <f t="shared" si="0"/>
        <v>0</v>
      </c>
      <c r="I12" s="20"/>
      <c r="J12" s="91"/>
      <c r="K12" s="9"/>
      <c r="L12" s="101"/>
      <c r="M12" s="9"/>
      <c r="N12" s="9"/>
      <c r="O12" s="9"/>
      <c r="P12" s="96">
        <f t="shared" si="1"/>
        <v>0</v>
      </c>
      <c r="Q12" s="20"/>
      <c r="R12" s="91"/>
      <c r="S12" s="9"/>
      <c r="T12" s="101"/>
      <c r="U12" s="9"/>
      <c r="V12" s="9"/>
      <c r="W12" s="9"/>
      <c r="X12" s="96">
        <f t="shared" si="2"/>
        <v>0</v>
      </c>
      <c r="Y12" s="20"/>
    </row>
    <row r="13" spans="1:25" x14ac:dyDescent="0.2">
      <c r="A13" s="19"/>
      <c r="B13" s="91"/>
      <c r="C13" s="9"/>
      <c r="D13" s="101"/>
      <c r="E13" s="9"/>
      <c r="F13" s="9"/>
      <c r="G13" s="9"/>
      <c r="H13" s="96">
        <f t="shared" si="0"/>
        <v>0</v>
      </c>
      <c r="I13" s="20"/>
      <c r="J13" s="91"/>
      <c r="K13" s="9"/>
      <c r="L13" s="101"/>
      <c r="M13" s="9"/>
      <c r="N13" s="9"/>
      <c r="O13" s="9"/>
      <c r="P13" s="96">
        <f t="shared" si="1"/>
        <v>0</v>
      </c>
      <c r="Q13" s="20"/>
      <c r="R13" s="91"/>
      <c r="S13" s="9"/>
      <c r="T13" s="101"/>
      <c r="U13" s="9"/>
      <c r="V13" s="9"/>
      <c r="W13" s="9"/>
      <c r="X13" s="96">
        <f t="shared" si="2"/>
        <v>0</v>
      </c>
      <c r="Y13" s="20"/>
    </row>
    <row r="14" spans="1:25" x14ac:dyDescent="0.2">
      <c r="A14" s="19"/>
      <c r="B14" s="91"/>
      <c r="C14" s="9"/>
      <c r="D14" s="101"/>
      <c r="E14" s="9"/>
      <c r="F14" s="9"/>
      <c r="G14" s="9"/>
      <c r="H14" s="96">
        <f t="shared" si="0"/>
        <v>0</v>
      </c>
      <c r="I14" s="20"/>
      <c r="J14" s="91"/>
      <c r="K14" s="9"/>
      <c r="L14" s="101"/>
      <c r="M14" s="9"/>
      <c r="N14" s="9"/>
      <c r="O14" s="9"/>
      <c r="P14" s="96">
        <f t="shared" si="1"/>
        <v>0</v>
      </c>
      <c r="Q14" s="20"/>
      <c r="R14" s="91"/>
      <c r="S14" s="9"/>
      <c r="T14" s="101"/>
      <c r="U14" s="9"/>
      <c r="V14" s="9"/>
      <c r="W14" s="9"/>
      <c r="X14" s="96">
        <f t="shared" si="2"/>
        <v>0</v>
      </c>
      <c r="Y14" s="20"/>
    </row>
    <row r="15" spans="1:25" ht="16" thickBot="1" x14ac:dyDescent="0.25">
      <c r="A15" s="19"/>
      <c r="B15" s="92"/>
      <c r="C15" s="93"/>
      <c r="D15" s="102"/>
      <c r="E15" s="93"/>
      <c r="F15" s="93"/>
      <c r="G15" s="93"/>
      <c r="H15" s="97">
        <f t="shared" si="0"/>
        <v>0</v>
      </c>
      <c r="I15" s="20"/>
      <c r="J15" s="92"/>
      <c r="K15" s="93"/>
      <c r="L15" s="102"/>
      <c r="M15" s="93"/>
      <c r="N15" s="93"/>
      <c r="O15" s="93"/>
      <c r="P15" s="97">
        <f t="shared" si="1"/>
        <v>0</v>
      </c>
      <c r="Q15" s="20"/>
      <c r="R15" s="92"/>
      <c r="S15" s="93"/>
      <c r="T15" s="102"/>
      <c r="U15" s="93"/>
      <c r="V15" s="93"/>
      <c r="W15" s="93"/>
      <c r="X15" s="97">
        <f t="shared" si="2"/>
        <v>0</v>
      </c>
      <c r="Y15" s="20"/>
    </row>
    <row r="16" spans="1:25" s="1" customFormat="1" x14ac:dyDescent="0.2">
      <c r="A16" s="20"/>
      <c r="B16" s="88" t="s">
        <v>125</v>
      </c>
      <c r="C16" s="89"/>
      <c r="D16" s="99"/>
      <c r="E16" s="90"/>
      <c r="F16" s="89"/>
      <c r="G16" s="89"/>
      <c r="H16" s="95"/>
      <c r="I16" s="20"/>
      <c r="J16" s="88" t="str">
        <f>B16</f>
        <v>SPARKLING WINES</v>
      </c>
      <c r="K16" s="89"/>
      <c r="L16" s="99"/>
      <c r="M16" s="90"/>
      <c r="N16" s="89"/>
      <c r="O16" s="89"/>
      <c r="P16" s="95"/>
      <c r="Q16" s="20"/>
      <c r="R16" s="88" t="str">
        <f>B16</f>
        <v>SPARKLING WINES</v>
      </c>
      <c r="S16" s="89"/>
      <c r="T16" s="99"/>
      <c r="U16" s="90"/>
      <c r="V16" s="89"/>
      <c r="W16" s="89"/>
      <c r="X16" s="95"/>
      <c r="Y16" s="20"/>
    </row>
    <row r="17" spans="1:25" x14ac:dyDescent="0.2">
      <c r="A17" s="19"/>
      <c r="B17" s="94"/>
      <c r="C17" s="18"/>
      <c r="D17" s="103"/>
      <c r="E17" s="9"/>
      <c r="F17" s="18"/>
      <c r="G17" s="18"/>
      <c r="H17" s="96">
        <f t="shared" si="0"/>
        <v>0</v>
      </c>
      <c r="I17" s="20"/>
      <c r="J17" s="94"/>
      <c r="K17" s="18"/>
      <c r="L17" s="103"/>
      <c r="M17" s="9"/>
      <c r="N17" s="18"/>
      <c r="O17" s="18"/>
      <c r="P17" s="96">
        <f t="shared" ref="P17:P23" si="3">IFERROR(L17/O17,0)</f>
        <v>0</v>
      </c>
      <c r="Q17" s="20"/>
      <c r="R17" s="94"/>
      <c r="S17" s="18"/>
      <c r="T17" s="103"/>
      <c r="U17" s="9"/>
      <c r="V17" s="18"/>
      <c r="W17" s="18"/>
      <c r="X17" s="96">
        <f t="shared" ref="X17:X23" si="4">IFERROR(T17/W17,0)</f>
        <v>0</v>
      </c>
      <c r="Y17" s="20"/>
    </row>
    <row r="18" spans="1:25" x14ac:dyDescent="0.2">
      <c r="A18" s="19"/>
      <c r="B18" s="94"/>
      <c r="C18" s="18"/>
      <c r="D18" s="103"/>
      <c r="E18" s="18"/>
      <c r="F18" s="18"/>
      <c r="G18" s="18"/>
      <c r="H18" s="96">
        <f t="shared" si="0"/>
        <v>0</v>
      </c>
      <c r="I18" s="20"/>
      <c r="J18" s="94"/>
      <c r="K18" s="18"/>
      <c r="L18" s="103"/>
      <c r="M18" s="18"/>
      <c r="N18" s="18"/>
      <c r="O18" s="18"/>
      <c r="P18" s="96">
        <f t="shared" si="3"/>
        <v>0</v>
      </c>
      <c r="Q18" s="20"/>
      <c r="R18" s="94"/>
      <c r="S18" s="18"/>
      <c r="T18" s="103"/>
      <c r="U18" s="18"/>
      <c r="V18" s="18"/>
      <c r="W18" s="18"/>
      <c r="X18" s="96">
        <f t="shared" si="4"/>
        <v>0</v>
      </c>
      <c r="Y18" s="20"/>
    </row>
    <row r="19" spans="1:25" x14ac:dyDescent="0.2">
      <c r="A19" s="19"/>
      <c r="B19" s="94"/>
      <c r="C19" s="18"/>
      <c r="D19" s="103"/>
      <c r="E19" s="18"/>
      <c r="F19" s="18"/>
      <c r="G19" s="18"/>
      <c r="H19" s="96">
        <f t="shared" si="0"/>
        <v>0</v>
      </c>
      <c r="I19" s="20"/>
      <c r="J19" s="94"/>
      <c r="K19" s="18"/>
      <c r="L19" s="103"/>
      <c r="M19" s="18"/>
      <c r="N19" s="18"/>
      <c r="O19" s="18"/>
      <c r="P19" s="96">
        <f t="shared" si="3"/>
        <v>0</v>
      </c>
      <c r="Q19" s="20"/>
      <c r="R19" s="94"/>
      <c r="S19" s="18"/>
      <c r="T19" s="103"/>
      <c r="U19" s="18"/>
      <c r="V19" s="18"/>
      <c r="W19" s="18"/>
      <c r="X19" s="96">
        <f t="shared" si="4"/>
        <v>0</v>
      </c>
      <c r="Y19" s="20"/>
    </row>
    <row r="20" spans="1:25" x14ac:dyDescent="0.2">
      <c r="A20" s="19"/>
      <c r="B20" s="94"/>
      <c r="C20" s="18"/>
      <c r="D20" s="103"/>
      <c r="E20" s="18"/>
      <c r="F20" s="18"/>
      <c r="G20" s="18"/>
      <c r="H20" s="96">
        <f t="shared" si="0"/>
        <v>0</v>
      </c>
      <c r="I20" s="20"/>
      <c r="J20" s="94"/>
      <c r="K20" s="18"/>
      <c r="L20" s="103"/>
      <c r="M20" s="18"/>
      <c r="N20" s="18"/>
      <c r="O20" s="18"/>
      <c r="P20" s="96">
        <f t="shared" si="3"/>
        <v>0</v>
      </c>
      <c r="Q20" s="20"/>
      <c r="R20" s="94"/>
      <c r="S20" s="18"/>
      <c r="T20" s="103"/>
      <c r="U20" s="18"/>
      <c r="V20" s="18"/>
      <c r="W20" s="18"/>
      <c r="X20" s="96">
        <f t="shared" si="4"/>
        <v>0</v>
      </c>
      <c r="Y20" s="20"/>
    </row>
    <row r="21" spans="1:25" x14ac:dyDescent="0.2">
      <c r="A21" s="19"/>
      <c r="B21" s="91"/>
      <c r="C21" s="9"/>
      <c r="D21" s="101"/>
      <c r="E21" s="9"/>
      <c r="F21" s="9"/>
      <c r="G21" s="9"/>
      <c r="H21" s="96">
        <f t="shared" si="0"/>
        <v>0</v>
      </c>
      <c r="I21" s="20"/>
      <c r="J21" s="91"/>
      <c r="K21" s="9"/>
      <c r="L21" s="101"/>
      <c r="M21" s="9"/>
      <c r="N21" s="9"/>
      <c r="O21" s="9"/>
      <c r="P21" s="96">
        <f t="shared" si="3"/>
        <v>0</v>
      </c>
      <c r="Q21" s="20"/>
      <c r="R21" s="91"/>
      <c r="S21" s="9"/>
      <c r="T21" s="101"/>
      <c r="U21" s="9"/>
      <c r="V21" s="9"/>
      <c r="W21" s="9"/>
      <c r="X21" s="96">
        <f t="shared" si="4"/>
        <v>0</v>
      </c>
      <c r="Y21" s="20"/>
    </row>
    <row r="22" spans="1:25" x14ac:dyDescent="0.2">
      <c r="A22" s="19"/>
      <c r="B22" s="91"/>
      <c r="C22" s="9"/>
      <c r="D22" s="101"/>
      <c r="E22" s="9"/>
      <c r="F22" s="9"/>
      <c r="G22" s="9"/>
      <c r="H22" s="96">
        <f t="shared" si="0"/>
        <v>0</v>
      </c>
      <c r="I22" s="20"/>
      <c r="J22" s="91"/>
      <c r="K22" s="9"/>
      <c r="L22" s="101"/>
      <c r="M22" s="9"/>
      <c r="N22" s="9"/>
      <c r="O22" s="9"/>
      <c r="P22" s="96">
        <f t="shared" si="3"/>
        <v>0</v>
      </c>
      <c r="Q22" s="20"/>
      <c r="R22" s="91"/>
      <c r="S22" s="9"/>
      <c r="T22" s="101"/>
      <c r="U22" s="9"/>
      <c r="V22" s="9"/>
      <c r="W22" s="9"/>
      <c r="X22" s="96">
        <f t="shared" si="4"/>
        <v>0</v>
      </c>
      <c r="Y22" s="20"/>
    </row>
    <row r="23" spans="1:25" ht="16" thickBot="1" x14ac:dyDescent="0.25">
      <c r="A23" s="19"/>
      <c r="B23" s="92"/>
      <c r="C23" s="93"/>
      <c r="D23" s="102"/>
      <c r="E23" s="93"/>
      <c r="F23" s="93"/>
      <c r="G23" s="93"/>
      <c r="H23" s="97">
        <f t="shared" si="0"/>
        <v>0</v>
      </c>
      <c r="I23" s="20"/>
      <c r="J23" s="92"/>
      <c r="K23" s="93"/>
      <c r="L23" s="102"/>
      <c r="M23" s="93"/>
      <c r="N23" s="93"/>
      <c r="O23" s="93"/>
      <c r="P23" s="97">
        <f t="shared" si="3"/>
        <v>0</v>
      </c>
      <c r="Q23" s="20"/>
      <c r="R23" s="92"/>
      <c r="S23" s="93"/>
      <c r="T23" s="102"/>
      <c r="U23" s="93"/>
      <c r="V23" s="93"/>
      <c r="W23" s="93"/>
      <c r="X23" s="97">
        <f t="shared" si="4"/>
        <v>0</v>
      </c>
      <c r="Y23" s="20"/>
    </row>
    <row r="24" spans="1:25" s="1" customFormat="1" x14ac:dyDescent="0.2">
      <c r="A24" s="20"/>
      <c r="B24" s="88" t="s">
        <v>129</v>
      </c>
      <c r="C24" s="89"/>
      <c r="D24" s="99"/>
      <c r="E24" s="90"/>
      <c r="F24" s="89"/>
      <c r="G24" s="89"/>
      <c r="H24" s="95"/>
      <c r="I24" s="20"/>
      <c r="J24" s="88" t="str">
        <f>B24</f>
        <v>PINK WINE &amp; ROSES</v>
      </c>
      <c r="K24" s="89"/>
      <c r="L24" s="99"/>
      <c r="M24" s="90"/>
      <c r="N24" s="89"/>
      <c r="O24" s="89"/>
      <c r="P24" s="95"/>
      <c r="Q24" s="20"/>
      <c r="R24" s="88" t="str">
        <f>B24</f>
        <v>PINK WINE &amp; ROSES</v>
      </c>
      <c r="S24" s="89"/>
      <c r="T24" s="99"/>
      <c r="U24" s="90"/>
      <c r="V24" s="89"/>
      <c r="W24" s="89"/>
      <c r="X24" s="95"/>
      <c r="Y24" s="20"/>
    </row>
    <row r="25" spans="1:25" x14ac:dyDescent="0.2">
      <c r="A25" s="19"/>
      <c r="B25" s="91"/>
      <c r="C25" s="9"/>
      <c r="D25" s="101"/>
      <c r="E25" s="9"/>
      <c r="F25" s="9"/>
      <c r="G25" s="9"/>
      <c r="H25" s="96">
        <f t="shared" si="0"/>
        <v>0</v>
      </c>
      <c r="I25" s="20"/>
      <c r="J25" s="91"/>
      <c r="K25" s="9"/>
      <c r="L25" s="101"/>
      <c r="M25" s="9"/>
      <c r="N25" s="9"/>
      <c r="O25" s="9"/>
      <c r="P25" s="96">
        <f t="shared" ref="P25:P31" si="5">IFERROR(L25/O25,0)</f>
        <v>0</v>
      </c>
      <c r="Q25" s="20"/>
      <c r="R25" s="91"/>
      <c r="S25" s="9"/>
      <c r="T25" s="101"/>
      <c r="U25" s="9"/>
      <c r="V25" s="9"/>
      <c r="W25" s="9"/>
      <c r="X25" s="96">
        <f t="shared" ref="X25:X31" si="6">IFERROR(T25/W25,0)</f>
        <v>0</v>
      </c>
      <c r="Y25" s="20"/>
    </row>
    <row r="26" spans="1:25" x14ac:dyDescent="0.2">
      <c r="A26" s="19"/>
      <c r="B26" s="91"/>
      <c r="C26" s="9"/>
      <c r="D26" s="101"/>
      <c r="E26" s="9"/>
      <c r="F26" s="9"/>
      <c r="G26" s="9"/>
      <c r="H26" s="96">
        <f t="shared" si="0"/>
        <v>0</v>
      </c>
      <c r="I26" s="20"/>
      <c r="J26" s="91"/>
      <c r="K26" s="9"/>
      <c r="L26" s="101"/>
      <c r="M26" s="9"/>
      <c r="N26" s="9"/>
      <c r="O26" s="9"/>
      <c r="P26" s="96">
        <f t="shared" si="5"/>
        <v>0</v>
      </c>
      <c r="Q26" s="20"/>
      <c r="R26" s="91"/>
      <c r="S26" s="9"/>
      <c r="T26" s="101"/>
      <c r="U26" s="9"/>
      <c r="V26" s="9"/>
      <c r="W26" s="9"/>
      <c r="X26" s="96">
        <f t="shared" si="6"/>
        <v>0</v>
      </c>
      <c r="Y26" s="20"/>
    </row>
    <row r="27" spans="1:25" x14ac:dyDescent="0.2">
      <c r="A27" s="19"/>
      <c r="B27" s="91"/>
      <c r="C27" s="9"/>
      <c r="D27" s="101"/>
      <c r="E27" s="9"/>
      <c r="F27" s="9"/>
      <c r="G27" s="9"/>
      <c r="H27" s="96">
        <f t="shared" si="0"/>
        <v>0</v>
      </c>
      <c r="I27" s="20"/>
      <c r="J27" s="91"/>
      <c r="K27" s="9"/>
      <c r="L27" s="101"/>
      <c r="M27" s="9"/>
      <c r="N27" s="9"/>
      <c r="O27" s="9"/>
      <c r="P27" s="96">
        <f t="shared" si="5"/>
        <v>0</v>
      </c>
      <c r="Q27" s="20"/>
      <c r="R27" s="91"/>
      <c r="S27" s="9"/>
      <c r="T27" s="101"/>
      <c r="U27" s="9"/>
      <c r="V27" s="9"/>
      <c r="W27" s="9"/>
      <c r="X27" s="96">
        <f t="shared" si="6"/>
        <v>0</v>
      </c>
      <c r="Y27" s="20"/>
    </row>
    <row r="28" spans="1:25" x14ac:dyDescent="0.2">
      <c r="A28" s="19"/>
      <c r="B28" s="91"/>
      <c r="C28" s="9"/>
      <c r="D28" s="101"/>
      <c r="E28" s="9"/>
      <c r="F28" s="9"/>
      <c r="G28" s="9"/>
      <c r="H28" s="96">
        <f t="shared" si="0"/>
        <v>0</v>
      </c>
      <c r="I28" s="20"/>
      <c r="J28" s="91"/>
      <c r="K28" s="9"/>
      <c r="L28" s="101"/>
      <c r="M28" s="9"/>
      <c r="N28" s="9"/>
      <c r="O28" s="9"/>
      <c r="P28" s="96">
        <f t="shared" si="5"/>
        <v>0</v>
      </c>
      <c r="Q28" s="20"/>
      <c r="R28" s="91"/>
      <c r="S28" s="9"/>
      <c r="T28" s="101"/>
      <c r="U28" s="9"/>
      <c r="V28" s="9"/>
      <c r="W28" s="9"/>
      <c r="X28" s="96">
        <f t="shared" si="6"/>
        <v>0</v>
      </c>
      <c r="Y28" s="20"/>
    </row>
    <row r="29" spans="1:25" x14ac:dyDescent="0.2">
      <c r="A29" s="19"/>
      <c r="B29" s="91"/>
      <c r="C29" s="9"/>
      <c r="D29" s="101"/>
      <c r="E29" s="9"/>
      <c r="F29" s="9"/>
      <c r="G29" s="9"/>
      <c r="H29" s="96">
        <f t="shared" si="0"/>
        <v>0</v>
      </c>
      <c r="I29" s="20"/>
      <c r="J29" s="91"/>
      <c r="K29" s="9"/>
      <c r="L29" s="101"/>
      <c r="M29" s="9"/>
      <c r="N29" s="9"/>
      <c r="O29" s="9"/>
      <c r="P29" s="96">
        <f t="shared" si="5"/>
        <v>0</v>
      </c>
      <c r="Q29" s="20"/>
      <c r="R29" s="91"/>
      <c r="S29" s="9"/>
      <c r="T29" s="101"/>
      <c r="U29" s="9"/>
      <c r="V29" s="9"/>
      <c r="W29" s="9"/>
      <c r="X29" s="96">
        <f t="shared" si="6"/>
        <v>0</v>
      </c>
      <c r="Y29" s="20"/>
    </row>
    <row r="30" spans="1:25" x14ac:dyDescent="0.2">
      <c r="A30" s="19"/>
      <c r="B30" s="91"/>
      <c r="C30" s="9"/>
      <c r="D30" s="101"/>
      <c r="E30" s="9"/>
      <c r="F30" s="9"/>
      <c r="G30" s="9"/>
      <c r="H30" s="96">
        <f t="shared" si="0"/>
        <v>0</v>
      </c>
      <c r="I30" s="20"/>
      <c r="J30" s="91"/>
      <c r="K30" s="9"/>
      <c r="L30" s="101"/>
      <c r="M30" s="9"/>
      <c r="N30" s="9"/>
      <c r="O30" s="9"/>
      <c r="P30" s="96">
        <f t="shared" si="5"/>
        <v>0</v>
      </c>
      <c r="Q30" s="20"/>
      <c r="R30" s="91"/>
      <c r="S30" s="9"/>
      <c r="T30" s="101"/>
      <c r="U30" s="9"/>
      <c r="V30" s="9"/>
      <c r="W30" s="9"/>
      <c r="X30" s="96">
        <f t="shared" si="6"/>
        <v>0</v>
      </c>
      <c r="Y30" s="20"/>
    </row>
    <row r="31" spans="1:25" ht="16" thickBot="1" x14ac:dyDescent="0.25">
      <c r="A31" s="19"/>
      <c r="B31" s="92"/>
      <c r="C31" s="93"/>
      <c r="D31" s="102"/>
      <c r="E31" s="93"/>
      <c r="F31" s="93"/>
      <c r="G31" s="93"/>
      <c r="H31" s="97">
        <f t="shared" si="0"/>
        <v>0</v>
      </c>
      <c r="I31" s="20"/>
      <c r="J31" s="92"/>
      <c r="K31" s="93"/>
      <c r="L31" s="102"/>
      <c r="M31" s="93"/>
      <c r="N31" s="93"/>
      <c r="O31" s="93"/>
      <c r="P31" s="97">
        <f t="shared" si="5"/>
        <v>0</v>
      </c>
      <c r="Q31" s="20"/>
      <c r="R31" s="92"/>
      <c r="S31" s="93"/>
      <c r="T31" s="102"/>
      <c r="U31" s="93"/>
      <c r="V31" s="93"/>
      <c r="W31" s="93"/>
      <c r="X31" s="97">
        <f t="shared" si="6"/>
        <v>0</v>
      </c>
      <c r="Y31" s="20"/>
    </row>
    <row r="32" spans="1:25" s="1" customFormat="1" x14ac:dyDescent="0.2">
      <c r="A32" s="20"/>
      <c r="B32" s="88" t="s">
        <v>128</v>
      </c>
      <c r="C32" s="89"/>
      <c r="D32" s="99"/>
      <c r="E32" s="90"/>
      <c r="F32" s="89"/>
      <c r="G32" s="89"/>
      <c r="H32" s="95"/>
      <c r="I32" s="20"/>
      <c r="J32" s="88" t="str">
        <f>B32</f>
        <v>IMPORTED WHITES</v>
      </c>
      <c r="K32" s="89"/>
      <c r="L32" s="99"/>
      <c r="M32" s="90"/>
      <c r="N32" s="89"/>
      <c r="O32" s="89"/>
      <c r="P32" s="95"/>
      <c r="Q32" s="20"/>
      <c r="R32" s="88" t="str">
        <f>B32</f>
        <v>IMPORTED WHITES</v>
      </c>
      <c r="S32" s="89"/>
      <c r="T32" s="99"/>
      <c r="U32" s="90"/>
      <c r="V32" s="89"/>
      <c r="W32" s="89"/>
      <c r="X32" s="95"/>
      <c r="Y32" s="20"/>
    </row>
    <row r="33" spans="1:25" x14ac:dyDescent="0.2">
      <c r="A33" s="19"/>
      <c r="B33" s="91"/>
      <c r="C33" s="9"/>
      <c r="D33" s="101"/>
      <c r="E33" s="9"/>
      <c r="F33" s="9"/>
      <c r="G33" s="9"/>
      <c r="H33" s="96">
        <f t="shared" si="0"/>
        <v>0</v>
      </c>
      <c r="I33" s="20"/>
      <c r="J33" s="91"/>
      <c r="K33" s="9"/>
      <c r="L33" s="101"/>
      <c r="M33" s="9"/>
      <c r="N33" s="9"/>
      <c r="O33" s="9"/>
      <c r="P33" s="96">
        <f t="shared" ref="P33:P39" si="7">IFERROR(L33/O33,0)</f>
        <v>0</v>
      </c>
      <c r="Q33" s="20"/>
      <c r="R33" s="91"/>
      <c r="S33" s="9"/>
      <c r="T33" s="101"/>
      <c r="U33" s="9"/>
      <c r="V33" s="9"/>
      <c r="W33" s="9"/>
      <c r="X33" s="96">
        <f t="shared" ref="X33:X39" si="8">IFERROR(T33/W33,0)</f>
        <v>0</v>
      </c>
      <c r="Y33" s="20"/>
    </row>
    <row r="34" spans="1:25" x14ac:dyDescent="0.2">
      <c r="A34" s="19"/>
      <c r="B34" s="91"/>
      <c r="C34" s="9"/>
      <c r="D34" s="101"/>
      <c r="E34" s="9"/>
      <c r="F34" s="9"/>
      <c r="G34" s="9"/>
      <c r="H34" s="96">
        <f t="shared" si="0"/>
        <v>0</v>
      </c>
      <c r="I34" s="20"/>
      <c r="J34" s="91"/>
      <c r="K34" s="9"/>
      <c r="L34" s="101"/>
      <c r="M34" s="9"/>
      <c r="N34" s="9"/>
      <c r="O34" s="9"/>
      <c r="P34" s="96">
        <f t="shared" si="7"/>
        <v>0</v>
      </c>
      <c r="Q34" s="20"/>
      <c r="R34" s="91"/>
      <c r="S34" s="9"/>
      <c r="T34" s="101"/>
      <c r="U34" s="9"/>
      <c r="V34" s="9"/>
      <c r="W34" s="9"/>
      <c r="X34" s="96">
        <f t="shared" si="8"/>
        <v>0</v>
      </c>
      <c r="Y34" s="20"/>
    </row>
    <row r="35" spans="1:25" x14ac:dyDescent="0.2">
      <c r="A35" s="19"/>
      <c r="B35" s="91"/>
      <c r="C35" s="9"/>
      <c r="D35" s="101"/>
      <c r="E35" s="9"/>
      <c r="F35" s="9"/>
      <c r="G35" s="9"/>
      <c r="H35" s="96">
        <f t="shared" si="0"/>
        <v>0</v>
      </c>
      <c r="I35" s="20"/>
      <c r="J35" s="91"/>
      <c r="K35" s="9"/>
      <c r="L35" s="101"/>
      <c r="M35" s="9"/>
      <c r="N35" s="9"/>
      <c r="O35" s="9"/>
      <c r="P35" s="96">
        <f t="shared" si="7"/>
        <v>0</v>
      </c>
      <c r="Q35" s="20"/>
      <c r="R35" s="91"/>
      <c r="S35" s="9"/>
      <c r="T35" s="101"/>
      <c r="U35" s="9"/>
      <c r="V35" s="9"/>
      <c r="W35" s="9"/>
      <c r="X35" s="96">
        <f t="shared" si="8"/>
        <v>0</v>
      </c>
      <c r="Y35" s="20"/>
    </row>
    <row r="36" spans="1:25" x14ac:dyDescent="0.2">
      <c r="A36" s="19"/>
      <c r="B36" s="91"/>
      <c r="C36" s="9"/>
      <c r="D36" s="101"/>
      <c r="E36" s="9"/>
      <c r="F36" s="9"/>
      <c r="G36" s="9"/>
      <c r="H36" s="96">
        <f t="shared" si="0"/>
        <v>0</v>
      </c>
      <c r="I36" s="20"/>
      <c r="J36" s="91"/>
      <c r="K36" s="9"/>
      <c r="L36" s="101"/>
      <c r="M36" s="9"/>
      <c r="N36" s="9"/>
      <c r="O36" s="9"/>
      <c r="P36" s="96">
        <f t="shared" si="7"/>
        <v>0</v>
      </c>
      <c r="Q36" s="20"/>
      <c r="R36" s="91"/>
      <c r="S36" s="9"/>
      <c r="T36" s="101"/>
      <c r="U36" s="9"/>
      <c r="V36" s="9"/>
      <c r="W36" s="9"/>
      <c r="X36" s="96">
        <f t="shared" si="8"/>
        <v>0</v>
      </c>
      <c r="Y36" s="20"/>
    </row>
    <row r="37" spans="1:25" x14ac:dyDescent="0.2">
      <c r="A37" s="19"/>
      <c r="B37" s="91"/>
      <c r="C37" s="9"/>
      <c r="D37" s="101"/>
      <c r="E37" s="9"/>
      <c r="F37" s="9"/>
      <c r="G37" s="9"/>
      <c r="H37" s="96">
        <f t="shared" si="0"/>
        <v>0</v>
      </c>
      <c r="I37" s="20"/>
      <c r="J37" s="91"/>
      <c r="K37" s="9"/>
      <c r="L37" s="101"/>
      <c r="M37" s="9"/>
      <c r="N37" s="9"/>
      <c r="O37" s="9"/>
      <c r="P37" s="96">
        <f t="shared" si="7"/>
        <v>0</v>
      </c>
      <c r="Q37" s="20"/>
      <c r="R37" s="91"/>
      <c r="S37" s="9"/>
      <c r="T37" s="101"/>
      <c r="U37" s="9"/>
      <c r="V37" s="9"/>
      <c r="W37" s="9"/>
      <c r="X37" s="96">
        <f t="shared" si="8"/>
        <v>0</v>
      </c>
      <c r="Y37" s="20"/>
    </row>
    <row r="38" spans="1:25" x14ac:dyDescent="0.2">
      <c r="A38" s="19"/>
      <c r="B38" s="91"/>
      <c r="C38" s="9"/>
      <c r="D38" s="101"/>
      <c r="E38" s="9"/>
      <c r="F38" s="9"/>
      <c r="G38" s="9"/>
      <c r="H38" s="96">
        <f t="shared" si="0"/>
        <v>0</v>
      </c>
      <c r="I38" s="20"/>
      <c r="J38" s="91"/>
      <c r="K38" s="9"/>
      <c r="L38" s="101"/>
      <c r="M38" s="9"/>
      <c r="N38" s="9"/>
      <c r="O38" s="9"/>
      <c r="P38" s="96">
        <f t="shared" si="7"/>
        <v>0</v>
      </c>
      <c r="Q38" s="20"/>
      <c r="R38" s="91"/>
      <c r="S38" s="9"/>
      <c r="T38" s="101"/>
      <c r="U38" s="9"/>
      <c r="V38" s="9"/>
      <c r="W38" s="9"/>
      <c r="X38" s="96">
        <f t="shared" si="8"/>
        <v>0</v>
      </c>
      <c r="Y38" s="20"/>
    </row>
    <row r="39" spans="1:25" ht="16" thickBot="1" x14ac:dyDescent="0.25">
      <c r="A39" s="19"/>
      <c r="B39" s="92"/>
      <c r="C39" s="93"/>
      <c r="D39" s="102"/>
      <c r="E39" s="93"/>
      <c r="F39" s="93"/>
      <c r="G39" s="93"/>
      <c r="H39" s="97">
        <f t="shared" si="0"/>
        <v>0</v>
      </c>
      <c r="I39" s="20"/>
      <c r="J39" s="92"/>
      <c r="K39" s="93"/>
      <c r="L39" s="102"/>
      <c r="M39" s="93"/>
      <c r="N39" s="93"/>
      <c r="O39" s="93"/>
      <c r="P39" s="97">
        <f t="shared" si="7"/>
        <v>0</v>
      </c>
      <c r="Q39" s="20"/>
      <c r="R39" s="92"/>
      <c r="S39" s="93"/>
      <c r="T39" s="102"/>
      <c r="U39" s="93"/>
      <c r="V39" s="93"/>
      <c r="W39" s="93"/>
      <c r="X39" s="97">
        <f t="shared" si="8"/>
        <v>0</v>
      </c>
      <c r="Y39" s="20"/>
    </row>
    <row r="40" spans="1:25" s="1" customFormat="1" x14ac:dyDescent="0.2">
      <c r="A40" s="20"/>
      <c r="B40" s="88" t="s">
        <v>127</v>
      </c>
      <c r="C40" s="89"/>
      <c r="D40" s="99"/>
      <c r="E40" s="90"/>
      <c r="F40" s="89"/>
      <c r="G40" s="89"/>
      <c r="H40" s="95"/>
      <c r="I40" s="20"/>
      <c r="J40" s="88" t="str">
        <f>B40</f>
        <v>DOMESTIC WHITES</v>
      </c>
      <c r="K40" s="89"/>
      <c r="L40" s="99"/>
      <c r="M40" s="90"/>
      <c r="N40" s="89"/>
      <c r="O40" s="89"/>
      <c r="P40" s="95"/>
      <c r="Q40" s="20"/>
      <c r="R40" s="88" t="str">
        <f>B40</f>
        <v>DOMESTIC WHITES</v>
      </c>
      <c r="S40" s="89"/>
      <c r="T40" s="99"/>
      <c r="U40" s="90"/>
      <c r="V40" s="89"/>
      <c r="W40" s="89"/>
      <c r="X40" s="95"/>
      <c r="Y40" s="20"/>
    </row>
    <row r="41" spans="1:25" x14ac:dyDescent="0.2">
      <c r="A41" s="19"/>
      <c r="B41" s="91"/>
      <c r="C41" s="9"/>
      <c r="D41" s="101"/>
      <c r="E41" s="9"/>
      <c r="F41" s="9"/>
      <c r="G41" s="9"/>
      <c r="H41" s="96">
        <f t="shared" ref="H41:H47" si="9">IFERROR(D41/G41,0)</f>
        <v>0</v>
      </c>
      <c r="I41" s="20"/>
      <c r="J41" s="91"/>
      <c r="K41" s="9"/>
      <c r="L41" s="101"/>
      <c r="M41" s="9"/>
      <c r="N41" s="9"/>
      <c r="O41" s="9"/>
      <c r="P41" s="96">
        <f t="shared" ref="P41:P47" si="10">IFERROR(L41/O41,0)</f>
        <v>0</v>
      </c>
      <c r="Q41" s="20"/>
      <c r="R41" s="91"/>
      <c r="S41" s="9"/>
      <c r="T41" s="101"/>
      <c r="U41" s="9"/>
      <c r="V41" s="9"/>
      <c r="W41" s="9"/>
      <c r="X41" s="96">
        <f t="shared" ref="X41:X47" si="11">IFERROR(T41/W41,0)</f>
        <v>0</v>
      </c>
      <c r="Y41" s="20"/>
    </row>
    <row r="42" spans="1:25" x14ac:dyDescent="0.2">
      <c r="A42" s="19"/>
      <c r="B42" s="91"/>
      <c r="C42" s="9"/>
      <c r="D42" s="101"/>
      <c r="E42" s="9"/>
      <c r="F42" s="9"/>
      <c r="G42" s="9"/>
      <c r="H42" s="96">
        <f t="shared" si="9"/>
        <v>0</v>
      </c>
      <c r="I42" s="20"/>
      <c r="J42" s="91"/>
      <c r="K42" s="9"/>
      <c r="L42" s="101"/>
      <c r="M42" s="9"/>
      <c r="N42" s="9"/>
      <c r="O42" s="9"/>
      <c r="P42" s="96">
        <f t="shared" si="10"/>
        <v>0</v>
      </c>
      <c r="Q42" s="20"/>
      <c r="R42" s="91"/>
      <c r="S42" s="9"/>
      <c r="T42" s="101"/>
      <c r="U42" s="9"/>
      <c r="V42" s="9"/>
      <c r="W42" s="9"/>
      <c r="X42" s="96">
        <f t="shared" si="11"/>
        <v>0</v>
      </c>
      <c r="Y42" s="20"/>
    </row>
    <row r="43" spans="1:25" x14ac:dyDescent="0.2">
      <c r="A43" s="19"/>
      <c r="B43" s="91"/>
      <c r="C43" s="9"/>
      <c r="D43" s="101"/>
      <c r="E43" s="9"/>
      <c r="F43" s="9"/>
      <c r="G43" s="9"/>
      <c r="H43" s="96">
        <f t="shared" si="9"/>
        <v>0</v>
      </c>
      <c r="I43" s="20"/>
      <c r="J43" s="91"/>
      <c r="K43" s="9"/>
      <c r="L43" s="101"/>
      <c r="M43" s="9"/>
      <c r="N43" s="9"/>
      <c r="O43" s="9"/>
      <c r="P43" s="96">
        <f t="shared" si="10"/>
        <v>0</v>
      </c>
      <c r="Q43" s="20"/>
      <c r="R43" s="91"/>
      <c r="S43" s="9"/>
      <c r="T43" s="101"/>
      <c r="U43" s="9"/>
      <c r="V43" s="9"/>
      <c r="W43" s="9"/>
      <c r="X43" s="96">
        <f t="shared" si="11"/>
        <v>0</v>
      </c>
      <c r="Y43" s="20"/>
    </row>
    <row r="44" spans="1:25" x14ac:dyDescent="0.2">
      <c r="A44" s="19"/>
      <c r="B44" s="91"/>
      <c r="C44" s="9"/>
      <c r="D44" s="101"/>
      <c r="E44" s="9"/>
      <c r="F44" s="9"/>
      <c r="G44" s="9"/>
      <c r="H44" s="96">
        <f t="shared" si="9"/>
        <v>0</v>
      </c>
      <c r="I44" s="20"/>
      <c r="J44" s="91"/>
      <c r="K44" s="9"/>
      <c r="L44" s="101"/>
      <c r="M44" s="9"/>
      <c r="N44" s="9"/>
      <c r="O44" s="9"/>
      <c r="P44" s="96">
        <f t="shared" si="10"/>
        <v>0</v>
      </c>
      <c r="Q44" s="20"/>
      <c r="R44" s="91"/>
      <c r="S44" s="9"/>
      <c r="T44" s="101"/>
      <c r="U44" s="9"/>
      <c r="V44" s="9"/>
      <c r="W44" s="9"/>
      <c r="X44" s="96">
        <f t="shared" si="11"/>
        <v>0</v>
      </c>
      <c r="Y44" s="20"/>
    </row>
    <row r="45" spans="1:25" x14ac:dyDescent="0.2">
      <c r="A45" s="19"/>
      <c r="B45" s="91"/>
      <c r="C45" s="9"/>
      <c r="D45" s="101"/>
      <c r="E45" s="9"/>
      <c r="F45" s="9"/>
      <c r="G45" s="9"/>
      <c r="H45" s="96">
        <f t="shared" si="9"/>
        <v>0</v>
      </c>
      <c r="I45" s="20"/>
      <c r="J45" s="91"/>
      <c r="K45" s="9"/>
      <c r="L45" s="101"/>
      <c r="M45" s="9"/>
      <c r="N45" s="9"/>
      <c r="O45" s="9"/>
      <c r="P45" s="96">
        <f t="shared" si="10"/>
        <v>0</v>
      </c>
      <c r="Q45" s="20"/>
      <c r="R45" s="91"/>
      <c r="S45" s="9"/>
      <c r="T45" s="101"/>
      <c r="U45" s="9"/>
      <c r="V45" s="9"/>
      <c r="W45" s="9"/>
      <c r="X45" s="96">
        <f t="shared" si="11"/>
        <v>0</v>
      </c>
      <c r="Y45" s="20"/>
    </row>
    <row r="46" spans="1:25" x14ac:dyDescent="0.2">
      <c r="A46" s="19"/>
      <c r="B46" s="91"/>
      <c r="C46" s="9"/>
      <c r="D46" s="101"/>
      <c r="E46" s="9"/>
      <c r="F46" s="9"/>
      <c r="G46" s="9"/>
      <c r="H46" s="96">
        <f t="shared" si="9"/>
        <v>0</v>
      </c>
      <c r="I46" s="20"/>
      <c r="J46" s="91"/>
      <c r="K46" s="9"/>
      <c r="L46" s="101"/>
      <c r="M46" s="9"/>
      <c r="N46" s="9"/>
      <c r="O46" s="9"/>
      <c r="P46" s="96">
        <f t="shared" si="10"/>
        <v>0</v>
      </c>
      <c r="Q46" s="20"/>
      <c r="R46" s="91"/>
      <c r="S46" s="9"/>
      <c r="T46" s="101"/>
      <c r="U46" s="9"/>
      <c r="V46" s="9"/>
      <c r="W46" s="9"/>
      <c r="X46" s="96">
        <f t="shared" si="11"/>
        <v>0</v>
      </c>
      <c r="Y46" s="20"/>
    </row>
    <row r="47" spans="1:25" ht="16" thickBot="1" x14ac:dyDescent="0.25">
      <c r="A47" s="19"/>
      <c r="B47" s="92"/>
      <c r="C47" s="93"/>
      <c r="D47" s="102"/>
      <c r="E47" s="93"/>
      <c r="F47" s="93"/>
      <c r="G47" s="93"/>
      <c r="H47" s="97">
        <f t="shared" si="9"/>
        <v>0</v>
      </c>
      <c r="I47" s="20"/>
      <c r="J47" s="92"/>
      <c r="K47" s="93"/>
      <c r="L47" s="102"/>
      <c r="M47" s="93"/>
      <c r="N47" s="93"/>
      <c r="O47" s="93"/>
      <c r="P47" s="97">
        <f t="shared" si="10"/>
        <v>0</v>
      </c>
      <c r="Q47" s="20"/>
      <c r="R47" s="92"/>
      <c r="S47" s="93"/>
      <c r="T47" s="102"/>
      <c r="U47" s="93"/>
      <c r="V47" s="93"/>
      <c r="W47" s="93"/>
      <c r="X47" s="97">
        <f t="shared" si="11"/>
        <v>0</v>
      </c>
      <c r="Y47" s="20"/>
    </row>
    <row r="48" spans="1:25" s="1" customFormat="1" x14ac:dyDescent="0.2">
      <c r="A48" s="20"/>
      <c r="B48" s="401" t="s">
        <v>26</v>
      </c>
      <c r="C48" s="388"/>
      <c r="D48" s="402"/>
      <c r="E48" s="387" t="s">
        <v>15</v>
      </c>
      <c r="F48" s="388"/>
      <c r="G48" s="388"/>
      <c r="H48" s="389"/>
      <c r="I48" s="20"/>
      <c r="J48" s="401" t="s">
        <v>26</v>
      </c>
      <c r="K48" s="388"/>
      <c r="L48" s="402"/>
      <c r="M48" s="387" t="s">
        <v>15</v>
      </c>
      <c r="N48" s="388"/>
      <c r="O48" s="388"/>
      <c r="P48" s="389"/>
      <c r="Q48" s="20"/>
      <c r="R48" s="401" t="s">
        <v>26</v>
      </c>
      <c r="S48" s="388"/>
      <c r="T48" s="402"/>
      <c r="U48" s="387" t="s">
        <v>15</v>
      </c>
      <c r="V48" s="388"/>
      <c r="W48" s="388"/>
      <c r="X48" s="389"/>
      <c r="Y48" s="20"/>
    </row>
    <row r="49" spans="1:25" s="1" customFormat="1" ht="16" thickBot="1" x14ac:dyDescent="0.25">
      <c r="A49" s="20"/>
      <c r="B49" s="128" t="s">
        <v>8</v>
      </c>
      <c r="C49" s="129" t="s">
        <v>16</v>
      </c>
      <c r="D49" s="130" t="s">
        <v>9</v>
      </c>
      <c r="E49" s="131" t="s">
        <v>44</v>
      </c>
      <c r="F49" s="132" t="s">
        <v>5</v>
      </c>
      <c r="G49" s="129" t="s">
        <v>6</v>
      </c>
      <c r="H49" s="133" t="s">
        <v>10</v>
      </c>
      <c r="I49" s="20"/>
      <c r="J49" s="128" t="s">
        <v>8</v>
      </c>
      <c r="K49" s="129" t="s">
        <v>16</v>
      </c>
      <c r="L49" s="130" t="s">
        <v>9</v>
      </c>
      <c r="M49" s="131" t="s">
        <v>44</v>
      </c>
      <c r="N49" s="132" t="s">
        <v>5</v>
      </c>
      <c r="O49" s="129" t="s">
        <v>6</v>
      </c>
      <c r="P49" s="133" t="s">
        <v>10</v>
      </c>
      <c r="Q49" s="20"/>
      <c r="R49" s="128" t="s">
        <v>8</v>
      </c>
      <c r="S49" s="129" t="s">
        <v>16</v>
      </c>
      <c r="T49" s="130" t="s">
        <v>9</v>
      </c>
      <c r="U49" s="131" t="s">
        <v>44</v>
      </c>
      <c r="V49" s="132" t="s">
        <v>5</v>
      </c>
      <c r="W49" s="129" t="s">
        <v>6</v>
      </c>
      <c r="X49" s="133" t="s">
        <v>10</v>
      </c>
      <c r="Y49" s="20"/>
    </row>
    <row r="50" spans="1:25" s="1" customFormat="1" x14ac:dyDescent="0.2">
      <c r="A50" s="20"/>
      <c r="B50" s="88" t="s">
        <v>130</v>
      </c>
      <c r="C50" s="89"/>
      <c r="D50" s="99"/>
      <c r="E50" s="90"/>
      <c r="F50" s="89"/>
      <c r="G50" s="89"/>
      <c r="H50" s="135"/>
      <c r="I50" s="20"/>
      <c r="J50" s="88" t="str">
        <f>B50</f>
        <v>IMPORTED REDS</v>
      </c>
      <c r="K50" s="89"/>
      <c r="L50" s="99"/>
      <c r="M50" s="90"/>
      <c r="N50" s="89"/>
      <c r="O50" s="89"/>
      <c r="P50" s="135"/>
      <c r="Q50" s="20"/>
      <c r="R50" s="88" t="str">
        <f>B50</f>
        <v>IMPORTED REDS</v>
      </c>
      <c r="S50" s="89"/>
      <c r="T50" s="99"/>
      <c r="U50" s="90"/>
      <c r="V50" s="89"/>
      <c r="W50" s="89"/>
      <c r="X50" s="135"/>
      <c r="Y50" s="20"/>
    </row>
    <row r="51" spans="1:25" x14ac:dyDescent="0.2">
      <c r="A51" s="19"/>
      <c r="B51" s="91"/>
      <c r="C51" s="9"/>
      <c r="D51" s="101"/>
      <c r="E51" s="25"/>
      <c r="F51" s="9"/>
      <c r="G51" s="9"/>
      <c r="H51" s="136">
        <f>IFERROR(D51/G51,0)</f>
        <v>0</v>
      </c>
      <c r="I51" s="20"/>
      <c r="J51" s="91"/>
      <c r="K51" s="9"/>
      <c r="L51" s="101"/>
      <c r="M51" s="25"/>
      <c r="N51" s="9"/>
      <c r="O51" s="9"/>
      <c r="P51" s="136">
        <f>IFERROR(L51/O51,0)</f>
        <v>0</v>
      </c>
      <c r="Q51" s="20"/>
      <c r="R51" s="91"/>
      <c r="S51" s="9"/>
      <c r="T51" s="101"/>
      <c r="U51" s="25"/>
      <c r="V51" s="9"/>
      <c r="W51" s="9"/>
      <c r="X51" s="136">
        <f>IFERROR(T51/W51,0)</f>
        <v>0</v>
      </c>
      <c r="Y51" s="20"/>
    </row>
    <row r="52" spans="1:25" x14ac:dyDescent="0.2">
      <c r="A52" s="19"/>
      <c r="B52" s="91"/>
      <c r="C52" s="9"/>
      <c r="D52" s="101"/>
      <c r="E52" s="9"/>
      <c r="F52" s="9"/>
      <c r="G52" s="9"/>
      <c r="H52" s="96">
        <f t="shared" ref="H52:H58" si="12">IFERROR(D52/G52,0)</f>
        <v>0</v>
      </c>
      <c r="I52" s="20"/>
      <c r="J52" s="91"/>
      <c r="K52" s="9"/>
      <c r="L52" s="101"/>
      <c r="M52" s="9"/>
      <c r="N52" s="9"/>
      <c r="O52" s="9"/>
      <c r="P52" s="96">
        <f t="shared" ref="P52:P58" si="13">IFERROR(L52/O52,0)</f>
        <v>0</v>
      </c>
      <c r="Q52" s="20"/>
      <c r="R52" s="91"/>
      <c r="S52" s="9"/>
      <c r="T52" s="101"/>
      <c r="U52" s="9"/>
      <c r="V52" s="9"/>
      <c r="W52" s="9"/>
      <c r="X52" s="96">
        <f t="shared" ref="X52:X58" si="14">IFERROR(T52/W52,0)</f>
        <v>0</v>
      </c>
      <c r="Y52" s="20"/>
    </row>
    <row r="53" spans="1:25" x14ac:dyDescent="0.2">
      <c r="A53" s="19"/>
      <c r="B53" s="91"/>
      <c r="C53" s="9"/>
      <c r="D53" s="101"/>
      <c r="E53" s="9"/>
      <c r="F53" s="9"/>
      <c r="G53" s="9"/>
      <c r="H53" s="96">
        <f t="shared" si="12"/>
        <v>0</v>
      </c>
      <c r="I53" s="20"/>
      <c r="J53" s="91"/>
      <c r="K53" s="9"/>
      <c r="L53" s="101"/>
      <c r="M53" s="9"/>
      <c r="N53" s="9"/>
      <c r="O53" s="9"/>
      <c r="P53" s="96">
        <f t="shared" si="13"/>
        <v>0</v>
      </c>
      <c r="Q53" s="20"/>
      <c r="R53" s="91"/>
      <c r="S53" s="9"/>
      <c r="T53" s="101"/>
      <c r="U53" s="9"/>
      <c r="V53" s="9"/>
      <c r="W53" s="9"/>
      <c r="X53" s="96">
        <f t="shared" si="14"/>
        <v>0</v>
      </c>
      <c r="Y53" s="20"/>
    </row>
    <row r="54" spans="1:25" x14ac:dyDescent="0.2">
      <c r="A54" s="19"/>
      <c r="B54" s="91"/>
      <c r="C54" s="9"/>
      <c r="D54" s="101"/>
      <c r="E54" s="9"/>
      <c r="F54" s="9"/>
      <c r="G54" s="9"/>
      <c r="H54" s="96">
        <f t="shared" si="12"/>
        <v>0</v>
      </c>
      <c r="I54" s="20"/>
      <c r="J54" s="91"/>
      <c r="K54" s="9"/>
      <c r="L54" s="101"/>
      <c r="M54" s="9"/>
      <c r="N54" s="9"/>
      <c r="O54" s="9"/>
      <c r="P54" s="96">
        <f t="shared" si="13"/>
        <v>0</v>
      </c>
      <c r="Q54" s="20"/>
      <c r="R54" s="91"/>
      <c r="S54" s="9"/>
      <c r="T54" s="101"/>
      <c r="U54" s="9"/>
      <c r="V54" s="9"/>
      <c r="W54" s="9"/>
      <c r="X54" s="96">
        <f t="shared" si="14"/>
        <v>0</v>
      </c>
      <c r="Y54" s="20"/>
    </row>
    <row r="55" spans="1:25" x14ac:dyDescent="0.2">
      <c r="A55" s="19"/>
      <c r="B55" s="91"/>
      <c r="C55" s="9"/>
      <c r="D55" s="101"/>
      <c r="E55" s="9"/>
      <c r="F55" s="9"/>
      <c r="G55" s="9"/>
      <c r="H55" s="96">
        <f t="shared" si="12"/>
        <v>0</v>
      </c>
      <c r="I55" s="20"/>
      <c r="J55" s="91"/>
      <c r="K55" s="9"/>
      <c r="L55" s="101"/>
      <c r="M55" s="9"/>
      <c r="N55" s="9"/>
      <c r="O55" s="9"/>
      <c r="P55" s="96">
        <f t="shared" si="13"/>
        <v>0</v>
      </c>
      <c r="Q55" s="20"/>
      <c r="R55" s="91"/>
      <c r="S55" s="9"/>
      <c r="T55" s="101"/>
      <c r="U55" s="9"/>
      <c r="V55" s="9"/>
      <c r="W55" s="9"/>
      <c r="X55" s="96">
        <f t="shared" si="14"/>
        <v>0</v>
      </c>
      <c r="Y55" s="20"/>
    </row>
    <row r="56" spans="1:25" x14ac:dyDescent="0.2">
      <c r="A56" s="19"/>
      <c r="B56" s="91"/>
      <c r="C56" s="9"/>
      <c r="D56" s="101"/>
      <c r="E56" s="9"/>
      <c r="F56" s="9"/>
      <c r="G56" s="9"/>
      <c r="H56" s="96">
        <f t="shared" si="12"/>
        <v>0</v>
      </c>
      <c r="I56" s="20"/>
      <c r="J56" s="91"/>
      <c r="K56" s="9"/>
      <c r="L56" s="101"/>
      <c r="M56" s="9"/>
      <c r="N56" s="9"/>
      <c r="O56" s="9"/>
      <c r="P56" s="96">
        <f t="shared" si="13"/>
        <v>0</v>
      </c>
      <c r="Q56" s="20"/>
      <c r="R56" s="91"/>
      <c r="S56" s="9"/>
      <c r="T56" s="101"/>
      <c r="U56" s="9"/>
      <c r="V56" s="9"/>
      <c r="W56" s="9"/>
      <c r="X56" s="96">
        <f t="shared" si="14"/>
        <v>0</v>
      </c>
      <c r="Y56" s="20"/>
    </row>
    <row r="57" spans="1:25" x14ac:dyDescent="0.2">
      <c r="A57" s="19"/>
      <c r="B57" s="91"/>
      <c r="C57" s="9"/>
      <c r="D57" s="101"/>
      <c r="E57" s="9"/>
      <c r="F57" s="9"/>
      <c r="G57" s="9"/>
      <c r="H57" s="96">
        <f t="shared" si="12"/>
        <v>0</v>
      </c>
      <c r="I57" s="20"/>
      <c r="J57" s="91"/>
      <c r="K57" s="9"/>
      <c r="L57" s="101"/>
      <c r="M57" s="9"/>
      <c r="N57" s="9"/>
      <c r="O57" s="9"/>
      <c r="P57" s="96">
        <f t="shared" si="13"/>
        <v>0</v>
      </c>
      <c r="Q57" s="20"/>
      <c r="R57" s="91"/>
      <c r="S57" s="9"/>
      <c r="T57" s="101"/>
      <c r="U57" s="9"/>
      <c r="V57" s="9"/>
      <c r="W57" s="9"/>
      <c r="X57" s="96">
        <f t="shared" si="14"/>
        <v>0</v>
      </c>
      <c r="Y57" s="20"/>
    </row>
    <row r="58" spans="1:25" ht="16" thickBot="1" x14ac:dyDescent="0.25">
      <c r="A58" s="19"/>
      <c r="B58" s="92"/>
      <c r="C58" s="93"/>
      <c r="D58" s="102"/>
      <c r="E58" s="93"/>
      <c r="F58" s="93"/>
      <c r="G58" s="93"/>
      <c r="H58" s="97">
        <f t="shared" si="12"/>
        <v>0</v>
      </c>
      <c r="I58" s="20"/>
      <c r="J58" s="92"/>
      <c r="K58" s="93"/>
      <c r="L58" s="102"/>
      <c r="M58" s="93"/>
      <c r="N58" s="93"/>
      <c r="O58" s="93"/>
      <c r="P58" s="97">
        <f t="shared" si="13"/>
        <v>0</v>
      </c>
      <c r="Q58" s="20"/>
      <c r="R58" s="92"/>
      <c r="S58" s="93"/>
      <c r="T58" s="102"/>
      <c r="U58" s="93"/>
      <c r="V58" s="93"/>
      <c r="W58" s="93"/>
      <c r="X58" s="97">
        <f t="shared" si="14"/>
        <v>0</v>
      </c>
      <c r="Y58" s="20"/>
    </row>
    <row r="59" spans="1:25" s="1" customFormat="1" x14ac:dyDescent="0.2">
      <c r="A59" s="20"/>
      <c r="B59" s="88" t="s">
        <v>131</v>
      </c>
      <c r="C59" s="89"/>
      <c r="D59" s="99"/>
      <c r="E59" s="90"/>
      <c r="F59" s="89"/>
      <c r="G59" s="89"/>
      <c r="H59" s="95"/>
      <c r="I59" s="20"/>
      <c r="J59" s="88" t="str">
        <f>B59</f>
        <v>DOMESTIC REDS</v>
      </c>
      <c r="K59" s="89"/>
      <c r="L59" s="99"/>
      <c r="M59" s="90"/>
      <c r="N59" s="89"/>
      <c r="O59" s="89"/>
      <c r="P59" s="95"/>
      <c r="Q59" s="20"/>
      <c r="R59" s="88" t="str">
        <f>B59</f>
        <v>DOMESTIC REDS</v>
      </c>
      <c r="S59" s="89"/>
      <c r="T59" s="99"/>
      <c r="U59" s="90"/>
      <c r="V59" s="89"/>
      <c r="W59" s="89"/>
      <c r="X59" s="95"/>
      <c r="Y59" s="20"/>
    </row>
    <row r="60" spans="1:25" x14ac:dyDescent="0.2">
      <c r="A60" s="19"/>
      <c r="B60" s="94"/>
      <c r="C60" s="18"/>
      <c r="D60" s="103"/>
      <c r="E60" s="9"/>
      <c r="F60" s="18"/>
      <c r="G60" s="18"/>
      <c r="H60" s="96">
        <f t="shared" ref="H60:H66" si="15">IFERROR(D60/G60,0)</f>
        <v>0</v>
      </c>
      <c r="I60" s="20"/>
      <c r="J60" s="94"/>
      <c r="K60" s="18"/>
      <c r="L60" s="103"/>
      <c r="M60" s="9"/>
      <c r="N60" s="18"/>
      <c r="O60" s="18"/>
      <c r="P60" s="96">
        <f t="shared" ref="P60:P66" si="16">IFERROR(L60/O60,0)</f>
        <v>0</v>
      </c>
      <c r="Q60" s="20"/>
      <c r="R60" s="94"/>
      <c r="S60" s="18"/>
      <c r="T60" s="103"/>
      <c r="U60" s="9"/>
      <c r="V60" s="18"/>
      <c r="W60" s="18"/>
      <c r="X60" s="96">
        <f t="shared" ref="X60:X66" si="17">IFERROR(T60/W60,0)</f>
        <v>0</v>
      </c>
      <c r="Y60" s="20"/>
    </row>
    <row r="61" spans="1:25" x14ac:dyDescent="0.2">
      <c r="A61" s="19"/>
      <c r="B61" s="94"/>
      <c r="C61" s="18"/>
      <c r="D61" s="103"/>
      <c r="E61" s="18"/>
      <c r="F61" s="18"/>
      <c r="G61" s="18"/>
      <c r="H61" s="96">
        <f t="shared" si="15"/>
        <v>0</v>
      </c>
      <c r="I61" s="20"/>
      <c r="J61" s="94"/>
      <c r="K61" s="18"/>
      <c r="L61" s="103"/>
      <c r="M61" s="18"/>
      <c r="N61" s="18"/>
      <c r="O61" s="18"/>
      <c r="P61" s="96">
        <f t="shared" si="16"/>
        <v>0</v>
      </c>
      <c r="Q61" s="20"/>
      <c r="R61" s="94"/>
      <c r="S61" s="18"/>
      <c r="T61" s="103"/>
      <c r="U61" s="18"/>
      <c r="V61" s="18"/>
      <c r="W61" s="18"/>
      <c r="X61" s="96">
        <f t="shared" si="17"/>
        <v>0</v>
      </c>
      <c r="Y61" s="20"/>
    </row>
    <row r="62" spans="1:25" x14ac:dyDescent="0.2">
      <c r="A62" s="19"/>
      <c r="B62" s="94"/>
      <c r="C62" s="18"/>
      <c r="D62" s="103"/>
      <c r="E62" s="18"/>
      <c r="F62" s="18"/>
      <c r="G62" s="18"/>
      <c r="H62" s="96">
        <f t="shared" si="15"/>
        <v>0</v>
      </c>
      <c r="I62" s="20"/>
      <c r="J62" s="94"/>
      <c r="K62" s="18"/>
      <c r="L62" s="103"/>
      <c r="M62" s="18"/>
      <c r="N62" s="18"/>
      <c r="O62" s="18"/>
      <c r="P62" s="96">
        <f t="shared" si="16"/>
        <v>0</v>
      </c>
      <c r="Q62" s="20"/>
      <c r="R62" s="94"/>
      <c r="S62" s="18"/>
      <c r="T62" s="103"/>
      <c r="U62" s="18"/>
      <c r="V62" s="18"/>
      <c r="W62" s="18"/>
      <c r="X62" s="96">
        <f t="shared" si="17"/>
        <v>0</v>
      </c>
      <c r="Y62" s="20"/>
    </row>
    <row r="63" spans="1:25" x14ac:dyDescent="0.2">
      <c r="A63" s="19"/>
      <c r="B63" s="94"/>
      <c r="C63" s="18"/>
      <c r="D63" s="103"/>
      <c r="E63" s="18"/>
      <c r="F63" s="18"/>
      <c r="G63" s="18"/>
      <c r="H63" s="96">
        <f t="shared" si="15"/>
        <v>0</v>
      </c>
      <c r="I63" s="20"/>
      <c r="J63" s="94"/>
      <c r="K63" s="18"/>
      <c r="L63" s="103"/>
      <c r="M63" s="18"/>
      <c r="N63" s="18"/>
      <c r="O63" s="18"/>
      <c r="P63" s="96">
        <f t="shared" si="16"/>
        <v>0</v>
      </c>
      <c r="Q63" s="20"/>
      <c r="R63" s="94"/>
      <c r="S63" s="18"/>
      <c r="T63" s="103"/>
      <c r="U63" s="18"/>
      <c r="V63" s="18"/>
      <c r="W63" s="18"/>
      <c r="X63" s="96">
        <f t="shared" si="17"/>
        <v>0</v>
      </c>
      <c r="Y63" s="20"/>
    </row>
    <row r="64" spans="1:25" x14ac:dyDescent="0.2">
      <c r="A64" s="19"/>
      <c r="B64" s="91"/>
      <c r="C64" s="9"/>
      <c r="D64" s="101"/>
      <c r="E64" s="9"/>
      <c r="F64" s="9"/>
      <c r="G64" s="9"/>
      <c r="H64" s="96">
        <f t="shared" si="15"/>
        <v>0</v>
      </c>
      <c r="I64" s="20"/>
      <c r="J64" s="91"/>
      <c r="K64" s="9"/>
      <c r="L64" s="101"/>
      <c r="M64" s="9"/>
      <c r="N64" s="9"/>
      <c r="O64" s="9"/>
      <c r="P64" s="96">
        <f t="shared" si="16"/>
        <v>0</v>
      </c>
      <c r="Q64" s="20"/>
      <c r="R64" s="91"/>
      <c r="S64" s="9"/>
      <c r="T64" s="101"/>
      <c r="U64" s="9"/>
      <c r="V64" s="9"/>
      <c r="W64" s="9"/>
      <c r="X64" s="96">
        <f t="shared" si="17"/>
        <v>0</v>
      </c>
      <c r="Y64" s="20"/>
    </row>
    <row r="65" spans="1:25" x14ac:dyDescent="0.2">
      <c r="A65" s="19"/>
      <c r="B65" s="91"/>
      <c r="C65" s="9"/>
      <c r="D65" s="101"/>
      <c r="E65" s="9"/>
      <c r="F65" s="9"/>
      <c r="G65" s="9"/>
      <c r="H65" s="96">
        <f t="shared" si="15"/>
        <v>0</v>
      </c>
      <c r="I65" s="20"/>
      <c r="J65" s="91"/>
      <c r="K65" s="9"/>
      <c r="L65" s="101"/>
      <c r="M65" s="9"/>
      <c r="N65" s="9"/>
      <c r="O65" s="9"/>
      <c r="P65" s="96">
        <f t="shared" si="16"/>
        <v>0</v>
      </c>
      <c r="Q65" s="20"/>
      <c r="R65" s="91"/>
      <c r="S65" s="9"/>
      <c r="T65" s="101"/>
      <c r="U65" s="9"/>
      <c r="V65" s="9"/>
      <c r="W65" s="9"/>
      <c r="X65" s="96">
        <f t="shared" si="17"/>
        <v>0</v>
      </c>
      <c r="Y65" s="20"/>
    </row>
    <row r="66" spans="1:25" ht="16" thickBot="1" x14ac:dyDescent="0.25">
      <c r="A66" s="19"/>
      <c r="B66" s="92"/>
      <c r="C66" s="93"/>
      <c r="D66" s="102"/>
      <c r="E66" s="93"/>
      <c r="F66" s="93"/>
      <c r="G66" s="93"/>
      <c r="H66" s="97">
        <f t="shared" si="15"/>
        <v>0</v>
      </c>
      <c r="I66" s="20"/>
      <c r="J66" s="92"/>
      <c r="K66" s="93"/>
      <c r="L66" s="102"/>
      <c r="M66" s="93"/>
      <c r="N66" s="93"/>
      <c r="O66" s="93"/>
      <c r="P66" s="97">
        <f t="shared" si="16"/>
        <v>0</v>
      </c>
      <c r="Q66" s="20"/>
      <c r="R66" s="92"/>
      <c r="S66" s="93"/>
      <c r="T66" s="102"/>
      <c r="U66" s="93"/>
      <c r="V66" s="93"/>
      <c r="W66" s="93"/>
      <c r="X66" s="97">
        <f t="shared" si="17"/>
        <v>0</v>
      </c>
      <c r="Y66" s="20"/>
    </row>
    <row r="67" spans="1:25" s="1" customFormat="1" x14ac:dyDescent="0.2">
      <c r="A67" s="20"/>
      <c r="B67" s="88" t="s">
        <v>132</v>
      </c>
      <c r="C67" s="89"/>
      <c r="D67" s="99"/>
      <c r="E67" s="90"/>
      <c r="F67" s="89"/>
      <c r="G67" s="89"/>
      <c r="H67" s="95"/>
      <c r="I67" s="20"/>
      <c r="J67" s="88" t="str">
        <f>B67</f>
        <v>DESSERT WINES</v>
      </c>
      <c r="K67" s="89"/>
      <c r="L67" s="99"/>
      <c r="M67" s="90"/>
      <c r="N67" s="89"/>
      <c r="O67" s="89"/>
      <c r="P67" s="95"/>
      <c r="Q67" s="20"/>
      <c r="R67" s="88" t="str">
        <f>B67</f>
        <v>DESSERT WINES</v>
      </c>
      <c r="S67" s="89"/>
      <c r="T67" s="99"/>
      <c r="U67" s="90"/>
      <c r="V67" s="89"/>
      <c r="W67" s="89"/>
      <c r="X67" s="95"/>
      <c r="Y67" s="20"/>
    </row>
    <row r="68" spans="1:25" x14ac:dyDescent="0.2">
      <c r="A68" s="19"/>
      <c r="B68" s="91"/>
      <c r="C68" s="9"/>
      <c r="D68" s="101"/>
      <c r="E68" s="9"/>
      <c r="F68" s="9"/>
      <c r="G68" s="9"/>
      <c r="H68" s="96">
        <f t="shared" ref="H68:H74" si="18">IFERROR(D68/G68,0)</f>
        <v>0</v>
      </c>
      <c r="I68" s="20"/>
      <c r="J68" s="91"/>
      <c r="K68" s="9"/>
      <c r="L68" s="101"/>
      <c r="M68" s="9"/>
      <c r="N68" s="9"/>
      <c r="O68" s="9"/>
      <c r="P68" s="96">
        <f t="shared" ref="P68:P74" si="19">IFERROR(L68/O68,0)</f>
        <v>0</v>
      </c>
      <c r="Q68" s="20"/>
      <c r="R68" s="91"/>
      <c r="S68" s="9"/>
      <c r="T68" s="101"/>
      <c r="U68" s="9"/>
      <c r="V68" s="9"/>
      <c r="W68" s="9"/>
      <c r="X68" s="96">
        <f t="shared" ref="X68:X74" si="20">IFERROR(T68/W68,0)</f>
        <v>0</v>
      </c>
      <c r="Y68" s="20"/>
    </row>
    <row r="69" spans="1:25" x14ac:dyDescent="0.2">
      <c r="A69" s="19"/>
      <c r="B69" s="91"/>
      <c r="C69" s="9"/>
      <c r="D69" s="101"/>
      <c r="E69" s="9"/>
      <c r="F69" s="9"/>
      <c r="G69" s="9"/>
      <c r="H69" s="96">
        <f t="shared" si="18"/>
        <v>0</v>
      </c>
      <c r="I69" s="20"/>
      <c r="J69" s="91"/>
      <c r="K69" s="9"/>
      <c r="L69" s="101"/>
      <c r="M69" s="9"/>
      <c r="N69" s="9"/>
      <c r="O69" s="9"/>
      <c r="P69" s="96">
        <f t="shared" si="19"/>
        <v>0</v>
      </c>
      <c r="Q69" s="20"/>
      <c r="R69" s="91"/>
      <c r="S69" s="9"/>
      <c r="T69" s="101"/>
      <c r="U69" s="9"/>
      <c r="V69" s="9"/>
      <c r="W69" s="9"/>
      <c r="X69" s="96">
        <f t="shared" si="20"/>
        <v>0</v>
      </c>
      <c r="Y69" s="20"/>
    </row>
    <row r="70" spans="1:25" x14ac:dyDescent="0.2">
      <c r="A70" s="19"/>
      <c r="B70" s="91"/>
      <c r="C70" s="9"/>
      <c r="D70" s="101"/>
      <c r="E70" s="9"/>
      <c r="F70" s="9"/>
      <c r="G70" s="9"/>
      <c r="H70" s="96">
        <f t="shared" si="18"/>
        <v>0</v>
      </c>
      <c r="I70" s="20"/>
      <c r="J70" s="91"/>
      <c r="K70" s="9"/>
      <c r="L70" s="101"/>
      <c r="M70" s="9"/>
      <c r="N70" s="9"/>
      <c r="O70" s="9"/>
      <c r="P70" s="96">
        <f t="shared" si="19"/>
        <v>0</v>
      </c>
      <c r="Q70" s="20"/>
      <c r="R70" s="91"/>
      <c r="S70" s="9"/>
      <c r="T70" s="101"/>
      <c r="U70" s="9"/>
      <c r="V70" s="9"/>
      <c r="W70" s="9"/>
      <c r="X70" s="96">
        <f t="shared" si="20"/>
        <v>0</v>
      </c>
      <c r="Y70" s="20"/>
    </row>
    <row r="71" spans="1:25" x14ac:dyDescent="0.2">
      <c r="A71" s="19"/>
      <c r="B71" s="91"/>
      <c r="C71" s="9"/>
      <c r="D71" s="101"/>
      <c r="E71" s="9"/>
      <c r="F71" s="9"/>
      <c r="G71" s="9"/>
      <c r="H71" s="96">
        <f t="shared" si="18"/>
        <v>0</v>
      </c>
      <c r="I71" s="20"/>
      <c r="J71" s="91"/>
      <c r="K71" s="9"/>
      <c r="L71" s="101"/>
      <c r="M71" s="9"/>
      <c r="N71" s="9"/>
      <c r="O71" s="9"/>
      <c r="P71" s="96">
        <f t="shared" si="19"/>
        <v>0</v>
      </c>
      <c r="Q71" s="20"/>
      <c r="R71" s="91"/>
      <c r="S71" s="9"/>
      <c r="T71" s="101"/>
      <c r="U71" s="9"/>
      <c r="V71" s="9"/>
      <c r="W71" s="9"/>
      <c r="X71" s="96">
        <f t="shared" si="20"/>
        <v>0</v>
      </c>
      <c r="Y71" s="20"/>
    </row>
    <row r="72" spans="1:25" x14ac:dyDescent="0.2">
      <c r="A72" s="19"/>
      <c r="B72" s="91"/>
      <c r="C72" s="9"/>
      <c r="D72" s="101"/>
      <c r="E72" s="9"/>
      <c r="F72" s="9"/>
      <c r="G72" s="9"/>
      <c r="H72" s="96">
        <f t="shared" si="18"/>
        <v>0</v>
      </c>
      <c r="I72" s="20"/>
      <c r="J72" s="91"/>
      <c r="K72" s="9"/>
      <c r="L72" s="101"/>
      <c r="M72" s="9"/>
      <c r="N72" s="9"/>
      <c r="O72" s="9"/>
      <c r="P72" s="96">
        <f t="shared" si="19"/>
        <v>0</v>
      </c>
      <c r="Q72" s="20"/>
      <c r="R72" s="91"/>
      <c r="S72" s="9"/>
      <c r="T72" s="101"/>
      <c r="U72" s="9"/>
      <c r="V72" s="9"/>
      <c r="W72" s="9"/>
      <c r="X72" s="96">
        <f t="shared" si="20"/>
        <v>0</v>
      </c>
      <c r="Y72" s="20"/>
    </row>
    <row r="73" spans="1:25" x14ac:dyDescent="0.2">
      <c r="A73" s="19"/>
      <c r="B73" s="91"/>
      <c r="C73" s="9"/>
      <c r="D73" s="101"/>
      <c r="E73" s="9"/>
      <c r="F73" s="9"/>
      <c r="G73" s="9"/>
      <c r="H73" s="96">
        <f t="shared" si="18"/>
        <v>0</v>
      </c>
      <c r="I73" s="20"/>
      <c r="J73" s="91"/>
      <c r="K73" s="9"/>
      <c r="L73" s="101"/>
      <c r="M73" s="9"/>
      <c r="N73" s="9"/>
      <c r="O73" s="9"/>
      <c r="P73" s="96">
        <f t="shared" si="19"/>
        <v>0</v>
      </c>
      <c r="Q73" s="20"/>
      <c r="R73" s="91"/>
      <c r="S73" s="9"/>
      <c r="T73" s="101"/>
      <c r="U73" s="9"/>
      <c r="V73" s="9"/>
      <c r="W73" s="9"/>
      <c r="X73" s="96">
        <f t="shared" si="20"/>
        <v>0</v>
      </c>
      <c r="Y73" s="20"/>
    </row>
    <row r="74" spans="1:25" ht="16" thickBot="1" x14ac:dyDescent="0.25">
      <c r="A74" s="19"/>
      <c r="B74" s="92"/>
      <c r="C74" s="93"/>
      <c r="D74" s="102"/>
      <c r="E74" s="93"/>
      <c r="F74" s="93"/>
      <c r="G74" s="93"/>
      <c r="H74" s="97">
        <f t="shared" si="18"/>
        <v>0</v>
      </c>
      <c r="I74" s="20"/>
      <c r="J74" s="92"/>
      <c r="K74" s="93"/>
      <c r="L74" s="102"/>
      <c r="M74" s="93"/>
      <c r="N74" s="93"/>
      <c r="O74" s="93"/>
      <c r="P74" s="97">
        <f t="shared" si="19"/>
        <v>0</v>
      </c>
      <c r="Q74" s="20"/>
      <c r="R74" s="92"/>
      <c r="S74" s="93"/>
      <c r="T74" s="102"/>
      <c r="U74" s="93"/>
      <c r="V74" s="93"/>
      <c r="W74" s="93"/>
      <c r="X74" s="97">
        <f t="shared" si="20"/>
        <v>0</v>
      </c>
      <c r="Y74" s="20"/>
    </row>
    <row r="75" spans="1:25" s="1" customFormat="1" x14ac:dyDescent="0.2">
      <c r="A75" s="20"/>
      <c r="B75" s="88" t="s">
        <v>104</v>
      </c>
      <c r="C75" s="89"/>
      <c r="D75" s="99"/>
      <c r="E75" s="90"/>
      <c r="F75" s="89"/>
      <c r="G75" s="89"/>
      <c r="H75" s="95"/>
      <c r="I75" s="20"/>
      <c r="J75" s="88" t="str">
        <f>B75</f>
        <v>FORTIFIED WINES</v>
      </c>
      <c r="K75" s="89"/>
      <c r="L75" s="99"/>
      <c r="M75" s="90"/>
      <c r="N75" s="89"/>
      <c r="O75" s="89"/>
      <c r="P75" s="95"/>
      <c r="Q75" s="20"/>
      <c r="R75" s="88" t="str">
        <f>B75</f>
        <v>FORTIFIED WINES</v>
      </c>
      <c r="S75" s="89"/>
      <c r="T75" s="99"/>
      <c r="U75" s="90"/>
      <c r="V75" s="89"/>
      <c r="W75" s="89"/>
      <c r="X75" s="95"/>
      <c r="Y75" s="20"/>
    </row>
    <row r="76" spans="1:25" x14ac:dyDescent="0.2">
      <c r="A76" s="19"/>
      <c r="B76" s="91"/>
      <c r="C76" s="9"/>
      <c r="D76" s="101"/>
      <c r="E76" s="9"/>
      <c r="F76" s="9"/>
      <c r="G76" s="9"/>
      <c r="H76" s="96">
        <f t="shared" ref="H76:H82" si="21">IFERROR(D76/G76,0)</f>
        <v>0</v>
      </c>
      <c r="I76" s="20"/>
      <c r="J76" s="91"/>
      <c r="K76" s="9"/>
      <c r="L76" s="101"/>
      <c r="M76" s="9"/>
      <c r="N76" s="9"/>
      <c r="O76" s="9"/>
      <c r="P76" s="96">
        <f t="shared" ref="P76:P82" si="22">IFERROR(L76/O76,0)</f>
        <v>0</v>
      </c>
      <c r="Q76" s="20"/>
      <c r="R76" s="91"/>
      <c r="S76" s="9"/>
      <c r="T76" s="101"/>
      <c r="U76" s="9"/>
      <c r="V76" s="9"/>
      <c r="W76" s="9"/>
      <c r="X76" s="96">
        <f t="shared" ref="X76:X82" si="23">IFERROR(T76/W76,0)</f>
        <v>0</v>
      </c>
      <c r="Y76" s="20"/>
    </row>
    <row r="77" spans="1:25" x14ac:dyDescent="0.2">
      <c r="A77" s="19"/>
      <c r="B77" s="91"/>
      <c r="C77" s="9"/>
      <c r="D77" s="101"/>
      <c r="E77" s="9"/>
      <c r="F77" s="9"/>
      <c r="G77" s="9"/>
      <c r="H77" s="96">
        <f t="shared" si="21"/>
        <v>0</v>
      </c>
      <c r="I77" s="20"/>
      <c r="J77" s="91"/>
      <c r="K77" s="9"/>
      <c r="L77" s="101"/>
      <c r="M77" s="9"/>
      <c r="N77" s="9"/>
      <c r="O77" s="9"/>
      <c r="P77" s="96">
        <f t="shared" si="22"/>
        <v>0</v>
      </c>
      <c r="Q77" s="20"/>
      <c r="R77" s="91"/>
      <c r="S77" s="9"/>
      <c r="T77" s="101"/>
      <c r="U77" s="9"/>
      <c r="V77" s="9"/>
      <c r="W77" s="9"/>
      <c r="X77" s="96">
        <f t="shared" si="23"/>
        <v>0</v>
      </c>
      <c r="Y77" s="20"/>
    </row>
    <row r="78" spans="1:25" x14ac:dyDescent="0.2">
      <c r="A78" s="19"/>
      <c r="B78" s="91"/>
      <c r="C78" s="9"/>
      <c r="D78" s="101"/>
      <c r="E78" s="9"/>
      <c r="F78" s="9"/>
      <c r="G78" s="9"/>
      <c r="H78" s="96">
        <f t="shared" si="21"/>
        <v>0</v>
      </c>
      <c r="I78" s="20"/>
      <c r="J78" s="91"/>
      <c r="K78" s="9"/>
      <c r="L78" s="101"/>
      <c r="M78" s="9"/>
      <c r="N78" s="9"/>
      <c r="O78" s="9"/>
      <c r="P78" s="96">
        <f t="shared" si="22"/>
        <v>0</v>
      </c>
      <c r="Q78" s="20"/>
      <c r="R78" s="91"/>
      <c r="S78" s="9"/>
      <c r="T78" s="101"/>
      <c r="U78" s="9"/>
      <c r="V78" s="9"/>
      <c r="W78" s="9"/>
      <c r="X78" s="96">
        <f t="shared" si="23"/>
        <v>0</v>
      </c>
      <c r="Y78" s="20"/>
    </row>
    <row r="79" spans="1:25" x14ac:dyDescent="0.2">
      <c r="A79" s="19"/>
      <c r="B79" s="91"/>
      <c r="C79" s="9"/>
      <c r="D79" s="101"/>
      <c r="E79" s="9"/>
      <c r="F79" s="9"/>
      <c r="G79" s="9"/>
      <c r="H79" s="96">
        <f t="shared" si="21"/>
        <v>0</v>
      </c>
      <c r="I79" s="20"/>
      <c r="J79" s="91"/>
      <c r="K79" s="9"/>
      <c r="L79" s="101"/>
      <c r="M79" s="9"/>
      <c r="N79" s="9"/>
      <c r="O79" s="9"/>
      <c r="P79" s="96">
        <f t="shared" si="22"/>
        <v>0</v>
      </c>
      <c r="Q79" s="20"/>
      <c r="R79" s="91"/>
      <c r="S79" s="9"/>
      <c r="T79" s="101"/>
      <c r="U79" s="9"/>
      <c r="V79" s="9"/>
      <c r="W79" s="9"/>
      <c r="X79" s="96">
        <f t="shared" si="23"/>
        <v>0</v>
      </c>
      <c r="Y79" s="20"/>
    </row>
    <row r="80" spans="1:25" x14ac:dyDescent="0.2">
      <c r="A80" s="19"/>
      <c r="B80" s="91"/>
      <c r="C80" s="9"/>
      <c r="D80" s="101"/>
      <c r="E80" s="9"/>
      <c r="F80" s="9"/>
      <c r="G80" s="9"/>
      <c r="H80" s="96">
        <f t="shared" si="21"/>
        <v>0</v>
      </c>
      <c r="I80" s="20"/>
      <c r="J80" s="91"/>
      <c r="K80" s="9"/>
      <c r="L80" s="101"/>
      <c r="M80" s="9"/>
      <c r="N80" s="9"/>
      <c r="O80" s="9"/>
      <c r="P80" s="96">
        <f t="shared" si="22"/>
        <v>0</v>
      </c>
      <c r="Q80" s="20"/>
      <c r="R80" s="91"/>
      <c r="S80" s="9"/>
      <c r="T80" s="101"/>
      <c r="U80" s="9"/>
      <c r="V80" s="9"/>
      <c r="W80" s="9"/>
      <c r="X80" s="96">
        <f t="shared" si="23"/>
        <v>0</v>
      </c>
      <c r="Y80" s="20"/>
    </row>
    <row r="81" spans="1:25" x14ac:dyDescent="0.2">
      <c r="A81" s="19"/>
      <c r="B81" s="91"/>
      <c r="C81" s="9"/>
      <c r="D81" s="101"/>
      <c r="E81" s="9"/>
      <c r="F81" s="9"/>
      <c r="G81" s="9"/>
      <c r="H81" s="96">
        <f t="shared" si="21"/>
        <v>0</v>
      </c>
      <c r="I81" s="20"/>
      <c r="J81" s="91"/>
      <c r="K81" s="9"/>
      <c r="L81" s="101"/>
      <c r="M81" s="9"/>
      <c r="N81" s="9"/>
      <c r="O81" s="9"/>
      <c r="P81" s="96">
        <f t="shared" si="22"/>
        <v>0</v>
      </c>
      <c r="Q81" s="20"/>
      <c r="R81" s="91"/>
      <c r="S81" s="9"/>
      <c r="T81" s="101"/>
      <c r="U81" s="9"/>
      <c r="V81" s="9"/>
      <c r="W81" s="9"/>
      <c r="X81" s="96">
        <f t="shared" si="23"/>
        <v>0</v>
      </c>
      <c r="Y81" s="20"/>
    </row>
    <row r="82" spans="1:25" ht="16" thickBot="1" x14ac:dyDescent="0.25">
      <c r="A82" s="19"/>
      <c r="B82" s="92"/>
      <c r="C82" s="93"/>
      <c r="D82" s="102"/>
      <c r="E82" s="93"/>
      <c r="F82" s="93"/>
      <c r="G82" s="93"/>
      <c r="H82" s="97">
        <f t="shared" si="21"/>
        <v>0</v>
      </c>
      <c r="I82" s="20"/>
      <c r="J82" s="92"/>
      <c r="K82" s="93"/>
      <c r="L82" s="102"/>
      <c r="M82" s="93"/>
      <c r="N82" s="93"/>
      <c r="O82" s="93"/>
      <c r="P82" s="97">
        <f t="shared" si="22"/>
        <v>0</v>
      </c>
      <c r="Q82" s="20"/>
      <c r="R82" s="92"/>
      <c r="S82" s="93"/>
      <c r="T82" s="102"/>
      <c r="U82" s="93"/>
      <c r="V82" s="93"/>
      <c r="W82" s="93"/>
      <c r="X82" s="97">
        <f t="shared" si="23"/>
        <v>0</v>
      </c>
      <c r="Y82" s="20"/>
    </row>
    <row r="83" spans="1:25" s="1" customFormat="1" x14ac:dyDescent="0.2">
      <c r="A83" s="20"/>
      <c r="B83" s="88" t="s">
        <v>197</v>
      </c>
      <c r="C83" s="89"/>
      <c r="D83" s="99"/>
      <c r="E83" s="90"/>
      <c r="F83" s="89"/>
      <c r="G83" s="89"/>
      <c r="H83" s="95"/>
      <c r="I83" s="20"/>
      <c r="J83" s="88" t="str">
        <f>B83</f>
        <v>OTHER MISC. TYPES</v>
      </c>
      <c r="K83" s="89"/>
      <c r="L83" s="99"/>
      <c r="M83" s="90"/>
      <c r="N83" s="89"/>
      <c r="O83" s="89"/>
      <c r="P83" s="95"/>
      <c r="Q83" s="20"/>
      <c r="R83" s="88" t="str">
        <f>B83</f>
        <v>OTHER MISC. TYPES</v>
      </c>
      <c r="S83" s="89"/>
      <c r="T83" s="99"/>
      <c r="U83" s="90"/>
      <c r="V83" s="89"/>
      <c r="W83" s="89"/>
      <c r="X83" s="95"/>
      <c r="Y83" s="20"/>
    </row>
    <row r="84" spans="1:25" x14ac:dyDescent="0.2">
      <c r="A84" s="19"/>
      <c r="B84" s="91"/>
      <c r="C84" s="9"/>
      <c r="D84" s="101"/>
      <c r="E84" s="9"/>
      <c r="F84" s="9"/>
      <c r="G84" s="9"/>
      <c r="H84" s="96">
        <f t="shared" ref="H84:H90" si="24">IFERROR(D84/G84,0)</f>
        <v>0</v>
      </c>
      <c r="I84" s="20"/>
      <c r="J84" s="91"/>
      <c r="K84" s="9"/>
      <c r="L84" s="101"/>
      <c r="M84" s="9"/>
      <c r="N84" s="9"/>
      <c r="O84" s="9"/>
      <c r="P84" s="96">
        <f t="shared" ref="P84:P90" si="25">IFERROR(L84/O84,0)</f>
        <v>0</v>
      </c>
      <c r="Q84" s="20"/>
      <c r="R84" s="91"/>
      <c r="S84" s="9"/>
      <c r="T84" s="101"/>
      <c r="U84" s="9"/>
      <c r="V84" s="9"/>
      <c r="W84" s="9"/>
      <c r="X84" s="96">
        <f t="shared" ref="X84:X90" si="26">IFERROR(T84/W84,0)</f>
        <v>0</v>
      </c>
      <c r="Y84" s="20"/>
    </row>
    <row r="85" spans="1:25" x14ac:dyDescent="0.2">
      <c r="A85" s="19"/>
      <c r="B85" s="91"/>
      <c r="C85" s="9"/>
      <c r="D85" s="101"/>
      <c r="E85" s="9"/>
      <c r="F85" s="9"/>
      <c r="G85" s="9"/>
      <c r="H85" s="96">
        <f t="shared" si="24"/>
        <v>0</v>
      </c>
      <c r="I85" s="20"/>
      <c r="J85" s="91"/>
      <c r="K85" s="9"/>
      <c r="L85" s="101"/>
      <c r="M85" s="9"/>
      <c r="N85" s="9"/>
      <c r="O85" s="9"/>
      <c r="P85" s="96">
        <f t="shared" si="25"/>
        <v>0</v>
      </c>
      <c r="Q85" s="20"/>
      <c r="R85" s="91"/>
      <c r="S85" s="9"/>
      <c r="T85" s="101"/>
      <c r="U85" s="9"/>
      <c r="V85" s="9"/>
      <c r="W85" s="9"/>
      <c r="X85" s="96">
        <f t="shared" si="26"/>
        <v>0</v>
      </c>
      <c r="Y85" s="20"/>
    </row>
    <row r="86" spans="1:25" x14ac:dyDescent="0.2">
      <c r="A86" s="19"/>
      <c r="B86" s="91"/>
      <c r="C86" s="9"/>
      <c r="D86" s="101"/>
      <c r="E86" s="9"/>
      <c r="F86" s="9"/>
      <c r="G86" s="9"/>
      <c r="H86" s="96">
        <f t="shared" si="24"/>
        <v>0</v>
      </c>
      <c r="I86" s="20"/>
      <c r="J86" s="91"/>
      <c r="K86" s="9"/>
      <c r="L86" s="101"/>
      <c r="M86" s="9"/>
      <c r="N86" s="9"/>
      <c r="O86" s="9"/>
      <c r="P86" s="96">
        <f t="shared" si="25"/>
        <v>0</v>
      </c>
      <c r="Q86" s="20"/>
      <c r="R86" s="91"/>
      <c r="S86" s="9"/>
      <c r="T86" s="101"/>
      <c r="U86" s="9"/>
      <c r="V86" s="9"/>
      <c r="W86" s="9"/>
      <c r="X86" s="96">
        <f t="shared" si="26"/>
        <v>0</v>
      </c>
      <c r="Y86" s="20"/>
    </row>
    <row r="87" spans="1:25" x14ac:dyDescent="0.2">
      <c r="A87" s="19"/>
      <c r="B87" s="91"/>
      <c r="C87" s="9"/>
      <c r="D87" s="101"/>
      <c r="E87" s="9"/>
      <c r="F87" s="9"/>
      <c r="G87" s="9"/>
      <c r="H87" s="96">
        <f t="shared" si="24"/>
        <v>0</v>
      </c>
      <c r="I87" s="20"/>
      <c r="J87" s="91"/>
      <c r="K87" s="9"/>
      <c r="L87" s="101"/>
      <c r="M87" s="9"/>
      <c r="N87" s="9"/>
      <c r="O87" s="9"/>
      <c r="P87" s="96">
        <f t="shared" si="25"/>
        <v>0</v>
      </c>
      <c r="Q87" s="20"/>
      <c r="R87" s="91"/>
      <c r="S87" s="9"/>
      <c r="T87" s="101"/>
      <c r="U87" s="9"/>
      <c r="V87" s="9"/>
      <c r="W87" s="9"/>
      <c r="X87" s="96">
        <f t="shared" si="26"/>
        <v>0</v>
      </c>
      <c r="Y87" s="20"/>
    </row>
    <row r="88" spans="1:25" x14ac:dyDescent="0.2">
      <c r="A88" s="19"/>
      <c r="B88" s="91"/>
      <c r="C88" s="9"/>
      <c r="D88" s="101"/>
      <c r="E88" s="9"/>
      <c r="F88" s="9"/>
      <c r="G88" s="9"/>
      <c r="H88" s="96">
        <f t="shared" si="24"/>
        <v>0</v>
      </c>
      <c r="I88" s="20"/>
      <c r="J88" s="91"/>
      <c r="K88" s="9"/>
      <c r="L88" s="101"/>
      <c r="M88" s="9"/>
      <c r="N88" s="9"/>
      <c r="O88" s="9"/>
      <c r="P88" s="96">
        <f t="shared" si="25"/>
        <v>0</v>
      </c>
      <c r="Q88" s="20"/>
      <c r="R88" s="91"/>
      <c r="S88" s="9"/>
      <c r="T88" s="101"/>
      <c r="U88" s="9"/>
      <c r="V88" s="9"/>
      <c r="W88" s="9"/>
      <c r="X88" s="96">
        <f t="shared" si="26"/>
        <v>0</v>
      </c>
      <c r="Y88" s="20"/>
    </row>
    <row r="89" spans="1:25" x14ac:dyDescent="0.2">
      <c r="A89" s="19"/>
      <c r="B89" s="91"/>
      <c r="C89" s="9"/>
      <c r="D89" s="101"/>
      <c r="E89" s="9"/>
      <c r="F89" s="9"/>
      <c r="G89" s="9"/>
      <c r="H89" s="96">
        <f t="shared" si="24"/>
        <v>0</v>
      </c>
      <c r="I89" s="20"/>
      <c r="J89" s="91"/>
      <c r="K89" s="9"/>
      <c r="L89" s="101"/>
      <c r="M89" s="9"/>
      <c r="N89" s="9"/>
      <c r="O89" s="9"/>
      <c r="P89" s="96">
        <f t="shared" si="25"/>
        <v>0</v>
      </c>
      <c r="Q89" s="20"/>
      <c r="R89" s="91"/>
      <c r="S89" s="9"/>
      <c r="T89" s="101"/>
      <c r="U89" s="9"/>
      <c r="V89" s="9"/>
      <c r="W89" s="9"/>
      <c r="X89" s="96">
        <f t="shared" si="26"/>
        <v>0</v>
      </c>
      <c r="Y89" s="20"/>
    </row>
    <row r="90" spans="1:25" ht="16" thickBot="1" x14ac:dyDescent="0.25">
      <c r="A90" s="19"/>
      <c r="B90" s="92"/>
      <c r="C90" s="93"/>
      <c r="D90" s="102"/>
      <c r="E90" s="93"/>
      <c r="F90" s="93"/>
      <c r="G90" s="93"/>
      <c r="H90" s="97">
        <f t="shared" si="24"/>
        <v>0</v>
      </c>
      <c r="I90" s="20"/>
      <c r="J90" s="92"/>
      <c r="K90" s="93"/>
      <c r="L90" s="102"/>
      <c r="M90" s="93"/>
      <c r="N90" s="93"/>
      <c r="O90" s="93"/>
      <c r="P90" s="97">
        <f t="shared" si="25"/>
        <v>0</v>
      </c>
      <c r="Q90" s="20"/>
      <c r="R90" s="92"/>
      <c r="S90" s="93"/>
      <c r="T90" s="102"/>
      <c r="U90" s="93"/>
      <c r="V90" s="93"/>
      <c r="W90" s="93"/>
      <c r="X90" s="97">
        <f t="shared" si="26"/>
        <v>0</v>
      </c>
      <c r="Y90" s="20"/>
    </row>
    <row r="91" spans="1:25" x14ac:dyDescent="0.2">
      <c r="A91" s="19"/>
      <c r="B91" s="19"/>
      <c r="C91" s="19"/>
      <c r="D91" s="104"/>
      <c r="E91" s="19"/>
      <c r="F91" s="19"/>
      <c r="G91" s="19"/>
      <c r="H91" s="19"/>
      <c r="I91" s="20"/>
      <c r="J91" s="19"/>
      <c r="K91" s="19"/>
      <c r="L91" s="104"/>
      <c r="M91" s="19"/>
      <c r="N91" s="19"/>
      <c r="O91" s="19"/>
      <c r="P91" s="19"/>
      <c r="Q91" s="20"/>
      <c r="R91" s="19"/>
      <c r="S91" s="19"/>
      <c r="T91" s="104"/>
      <c r="U91" s="19"/>
      <c r="V91" s="19"/>
      <c r="W91" s="19"/>
      <c r="X91" s="19"/>
      <c r="Y91" s="19"/>
    </row>
    <row r="92" spans="1:25" x14ac:dyDescent="0.2">
      <c r="A92" s="107"/>
      <c r="B92" s="107"/>
    </row>
  </sheetData>
  <mergeCells count="15">
    <mergeCell ref="U48:X48"/>
    <mergeCell ref="B2:H3"/>
    <mergeCell ref="J2:P3"/>
    <mergeCell ref="R2:X3"/>
    <mergeCell ref="B5:D5"/>
    <mergeCell ref="E5:H5"/>
    <mergeCell ref="J5:L5"/>
    <mergeCell ref="M5:P5"/>
    <mergeCell ref="R5:T5"/>
    <mergeCell ref="U5:X5"/>
    <mergeCell ref="B48:D48"/>
    <mergeCell ref="E48:H48"/>
    <mergeCell ref="J48:L48"/>
    <mergeCell ref="M48:P48"/>
    <mergeCell ref="R48:T48"/>
  </mergeCells>
  <printOptions horizontalCentered="1"/>
  <pageMargins left="0.4" right="0.4" top="0.5" bottom="0.6" header="0.3" footer="0.3"/>
  <pageSetup paperSize="1" fitToWidth="1" fitToHeight="0" orientation="landscape"/>
  <headerFooter>
    <oddFooter>&amp;L&amp;8Menu Pricing Calculator v6.5.2_2026-10-03  |  © 2024–2026 Tables of Content, LLC&amp;R&amp;8&amp;A  |  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Vendors!$AU$2:$AU$501</xm:f>
          </x14:formula1>
          <xm:sqref>E9</xm:sqref>
        </x14:dataValidation>
      </x14:dataValidations>
    </ext>
  </extLst>
</worksheet>
</file>

<file path=xl/worksheets/sheet12.xml><?xml version="1.0" encoding="utf-8"?>
<worksheet xmlns="http://schemas.openxmlformats.org/spreadsheetml/2006/main" xmlns:r="http://schemas.openxmlformats.org/officeDocument/2006/relationships">
  <sheetPr>
    <tabColor theme="9" tint="-0.249977111117893"/>
    <pageSetUpPr fitToPage="1"/>
  </sheetPr>
  <dimension ref="A1:G32"/>
  <sheetViews>
    <sheetView showGridLines="0" workbookViewId="0">
      <selection activeCell="C4" sqref="C4"/>
    </sheetView>
  </sheetViews>
  <sheetFormatPr baseColWidth="10" defaultColWidth="9.1640625" defaultRowHeight="15"/>
  <cols>
    <col min="1" max="1" width="2.5" style="32" customWidth="1"/>
    <col min="2" max="2" width="38" style="32" customWidth="1"/>
    <col min="3" max="3" width="14" style="32" customWidth="1"/>
    <col min="4" max="4" width="26" style="32" customWidth="1"/>
    <col min="5" max="5" width="11" style="32" customWidth="1"/>
    <col min="6" max="6" width="44" style="32" customWidth="1"/>
    <col min="7" max="8" width="3" style="32" customWidth="1"/>
  </cols>
  <sheetData>
    <row r="1" ht="30" customHeight="1">
      <c r="B1" s="415" t="s">
        <v>397</v>
      </c>
      <c r="C1" s="416"/>
      <c r="D1" s="416"/>
      <c r="E1" s="416"/>
      <c r="F1" s="416"/>
      <c r="G1" s="416"/>
    </row>
    <row r="2" ht="32" customHeight="1">
      <c r="B2" s="418" t="s">
        <v>398</v>
      </c>
    </row>
    <row r="4">
      <c r="B4" s="419" t="s">
        <v>399</v>
      </c>
      <c r="C4" s="420"/>
      <c r="D4" s="417" t="s">
        <v>400</v>
      </c>
    </row>
    <row r="5">
      <c r="B5" s="419" t="s">
        <v>401</v>
      </c>
      <c r="C5" s="421"/>
      <c r="D5" s="417" t="s">
        <v>402</v>
      </c>
    </row>
    <row r="6">
      <c r="B6" s="419" t="s">
        <v>403</v>
      </c>
      <c r="C6" s="421"/>
      <c r="D6" s="417" t="s">
        <v>404</v>
      </c>
    </row>
    <row r="7">
      <c r="B7" s="419" t="s">
        <v>405</v>
      </c>
      <c r="C7" s="421"/>
      <c r="D7" s="417" t="s">
        <v>406</v>
      </c>
    </row>
    <row r="8">
      <c r="B8" s="419" t="s">
        <v>407</v>
      </c>
      <c r="C8" s="421"/>
      <c r="D8" s="417" t="s">
        <v>408</v>
      </c>
    </row>
    <row r="10" ht="18" customHeight="1">
      <c r="B10" s="419" t="s">
        <v>409</v>
      </c>
      <c r="C10" s="422" t="str">
        <f>IF(OR(C4="",C5="",C6="",C8=""),"",IF(ISNA(MATCH(C6,$B$15:$B$28,0))+ISNA(MATCH(C8,$B$15:$B$28,0)),"",IF(VLOOKUP(C6,$B$15:$C$28,2,FALSE)&lt;&gt;VLOOKUP(C8,$B$15:$C$28,2,FALSE),"",IF(OR(N(C5)&lt;=0,N(C4)&lt;0),"",IF(AND(OR(C6="case",C8="case"),N(C7)&lt;=0),"",C4/(C5*VLOOKUP(C6,$B$15:$D$28,3,FALSE)/VLOOKUP(C8,$B$15:$D$28,3,FALSE)))))))</f>
        <v/>
      </c>
      <c r="D10" s="430" t="str">
        <f>IF(C10="","","per "&amp;C8)</f>
        <v/>
      </c>
    </row>
    <row r="11">
      <c r="B11" s="411" t="str">
        <f>IF(AND(C4="",C5="",C6="",C8=""),"Enter a package cost, size and unit, and the recipe unit.",IF(OR(C4="",C5="",C6="",C8=""),"Fill in all four: package cost, package size, package unit and recipe unit.",IF(ISNA(MATCH(C6,$B$15:$B$28,0))+ISNA(MATCH(C8,$B$15:$B$28,0)),"Pick both units from the list (lb, oz, kg, g, gal, qt, pt, cup, fl oz, tbsp, tsp, each, dozen, case).",IF(VLOOKUP(C6,$B$15:$C$28,2,FALSE)&lt;&gt;VLOOKUP(C8,$B$15:$C$28,2,FALSE),"Units don't match: "&amp;C6&amp;" is "&amp;VLOOKUP(C6,$B$15:$C$28,2,FALSE)&amp;", "&amp;C8&amp;" is "&amp;VLOOKUP(C8,$B$15:$C$28,2,FALSE)&amp;". Weight and volume can't be converted without the product's density.",IF(OR(N(C5)&lt;=0,N(C4)&lt;0),"Package cost must be 0 or more, and package size more than 0.",IF(AND(OR(C6="case",C8="case"),N(C7)&lt;=0),"Enter the units per case in C7.",""))))))</f>
        <v/>
      </c>
    </row>
    <row r="13">
      <c r="B13" s="423" t="s">
        <v>410</v>
      </c>
    </row>
    <row r="14" ht="30" customHeight="1">
      <c r="B14" s="425" t="s">
        <v>411</v>
      </c>
      <c r="C14" s="424" t="s">
        <v>412</v>
      </c>
      <c r="D14" s="424" t="s">
        <v>413</v>
      </c>
      <c r="E14" s="424" t="s">
        <v>414</v>
      </c>
      <c r="F14" s="425" t="s">
        <v>415</v>
      </c>
      <c r="G14" s="424"/>
    </row>
    <row r="15">
      <c r="B15" s="428" t="s">
        <v>416</v>
      </c>
      <c r="C15" s="426" t="s">
        <v>417</v>
      </c>
      <c r="D15" s="426">
        <v>453.592</v>
      </c>
      <c r="E15" s="426" t="s">
        <v>418</v>
      </c>
      <c r="F15" s="428" t="s">
        <v>419</v>
      </c>
      <c r="G15" s="428"/>
    </row>
    <row r="16">
      <c r="B16" s="428" t="s">
        <v>13</v>
      </c>
      <c r="C16" s="426" t="s">
        <v>417</v>
      </c>
      <c r="D16" s="427">
        <f>453.592/16</f>
        <v>28.3495</v>
      </c>
      <c r="E16" s="426" t="s">
        <v>418</v>
      </c>
      <c r="F16" s="428" t="s">
        <v>420</v>
      </c>
      <c r="G16" s="428"/>
    </row>
    <row r="17">
      <c r="B17" s="428" t="s">
        <v>421</v>
      </c>
      <c r="C17" s="426" t="s">
        <v>417</v>
      </c>
      <c r="D17" s="426">
        <v>1000</v>
      </c>
      <c r="E17" s="426" t="s">
        <v>418</v>
      </c>
      <c r="F17" s="428" t="s">
        <v>422</v>
      </c>
      <c r="G17" s="428"/>
    </row>
    <row r="18">
      <c r="B18" s="428" t="s">
        <v>418</v>
      </c>
      <c r="C18" s="426" t="s">
        <v>417</v>
      </c>
      <c r="D18" s="426">
        <v>1</v>
      </c>
      <c r="E18" s="426" t="s">
        <v>418</v>
      </c>
      <c r="F18" s="428" t="s">
        <v>423</v>
      </c>
      <c r="G18" s="428"/>
    </row>
    <row r="19">
      <c r="B19" s="428" t="s">
        <v>424</v>
      </c>
      <c r="C19" s="426" t="s">
        <v>425</v>
      </c>
      <c r="D19" s="426">
        <v>128</v>
      </c>
      <c r="E19" s="426" t="s">
        <v>426</v>
      </c>
      <c r="F19" s="428" t="s">
        <v>427</v>
      </c>
      <c r="G19" s="428"/>
    </row>
    <row r="20">
      <c r="B20" s="428" t="s">
        <v>428</v>
      </c>
      <c r="C20" s="426" t="s">
        <v>425</v>
      </c>
      <c r="D20" s="426">
        <v>32</v>
      </c>
      <c r="E20" s="426" t="s">
        <v>426</v>
      </c>
      <c r="F20" s="428" t="s">
        <v>429</v>
      </c>
      <c r="G20" s="428"/>
    </row>
    <row r="21">
      <c r="B21" s="428" t="s">
        <v>430</v>
      </c>
      <c r="C21" s="426" t="s">
        <v>425</v>
      </c>
      <c r="D21" s="426">
        <v>16</v>
      </c>
      <c r="E21" s="426" t="s">
        <v>426</v>
      </c>
      <c r="F21" s="428" t="s">
        <v>431</v>
      </c>
      <c r="G21" s="428"/>
    </row>
    <row r="22">
      <c r="B22" s="428" t="s">
        <v>432</v>
      </c>
      <c r="C22" s="426" t="s">
        <v>425</v>
      </c>
      <c r="D22" s="426">
        <v>8</v>
      </c>
      <c r="E22" s="426" t="s">
        <v>426</v>
      </c>
      <c r="F22" s="428" t="s">
        <v>433</v>
      </c>
      <c r="G22" s="428"/>
    </row>
    <row r="23">
      <c r="B23" s="428" t="s">
        <v>426</v>
      </c>
      <c r="C23" s="426" t="s">
        <v>425</v>
      </c>
      <c r="D23" s="426">
        <v>1</v>
      </c>
      <c r="E23" s="426" t="s">
        <v>426</v>
      </c>
      <c r="F23" s="428" t="s">
        <v>434</v>
      </c>
      <c r="G23" s="428"/>
    </row>
    <row r="24">
      <c r="B24" s="428" t="s">
        <v>435</v>
      </c>
      <c r="C24" s="426" t="s">
        <v>425</v>
      </c>
      <c r="D24" s="426">
        <v>0.5</v>
      </c>
      <c r="E24" s="426" t="s">
        <v>426</v>
      </c>
      <c r="F24" s="428" t="s">
        <v>436</v>
      </c>
      <c r="G24" s="428"/>
    </row>
    <row r="25">
      <c r="B25" s="428" t="s">
        <v>437</v>
      </c>
      <c r="C25" s="426" t="s">
        <v>425</v>
      </c>
      <c r="D25" s="427">
        <f>1/6</f>
        <v>0.16666666666666666</v>
      </c>
      <c r="E25" s="426" t="s">
        <v>426</v>
      </c>
      <c r="F25" s="428" t="s">
        <v>438</v>
      </c>
      <c r="G25" s="428"/>
    </row>
    <row r="26">
      <c r="B26" s="428" t="s">
        <v>12</v>
      </c>
      <c r="C26" s="426" t="s">
        <v>439</v>
      </c>
      <c r="D26" s="426">
        <v>1</v>
      </c>
      <c r="E26" s="426" t="s">
        <v>12</v>
      </c>
      <c r="F26" s="428" t="s">
        <v>440</v>
      </c>
      <c r="G26" s="428"/>
    </row>
    <row r="27">
      <c r="B27" s="428" t="s">
        <v>441</v>
      </c>
      <c r="C27" s="426" t="s">
        <v>439</v>
      </c>
      <c r="D27" s="426">
        <v>12</v>
      </c>
      <c r="E27" s="426" t="s">
        <v>12</v>
      </c>
      <c r="F27" s="428" t="s">
        <v>442</v>
      </c>
      <c r="G27" s="428"/>
    </row>
    <row r="28">
      <c r="B28" s="428" t="s">
        <v>57</v>
      </c>
      <c r="C28" s="426" t="s">
        <v>439</v>
      </c>
      <c r="D28" s="429" t="str">
        <f>IF(N($C$7)&gt;0,$C$7,"")</f>
        <v/>
      </c>
      <c r="E28" s="426" t="s">
        <v>12</v>
      </c>
      <c r="F28" s="428" t="s">
        <v>443</v>
      </c>
      <c r="G28" s="428"/>
    </row>
    <row r="30" ht="30" customHeight="1">
      <c r="B30" s="418" t="s">
        <v>444</v>
      </c>
    </row>
    <row r="31" ht="30" customHeight="1">
      <c r="B31" s="418" t="s">
        <v>445</v>
      </c>
    </row>
    <row r="32" ht="30" customHeight="1">
      <c r="B32" s="418" t="s">
        <v>446</v>
      </c>
    </row>
  </sheetData>
  <mergeCells count="7">
    <mergeCell ref="B1:G1"/>
    <mergeCell ref="B2:G2"/>
    <mergeCell ref="B11:G11"/>
    <mergeCell ref="B13:G13"/>
    <mergeCell ref="B30:G30"/>
    <mergeCell ref="B31:G31"/>
    <mergeCell ref="B32:G32"/>
  </mergeCells>
  <dataValidations count="4">
    <dataValidation type="decimal" operator="greaterThanOrEqual" allowBlank="1" showInputMessage="1" showErrorMessage="1" errorTitle="Package cost" error="Enter the package cost in dollars, 0 or more (for example 40)." promptTitle="Package cost" prompt="What you pay for the whole package, for example 40 for a $40 bag." sqref="C4">
      <formula1>0</formula1>
    </dataValidation>
    <dataValidation type="decimal" operator="greaterThan" allowBlank="1" showInputMessage="1" showErrorMessage="1" errorTitle="Package size" error="Enter a number greater than 0 (for example 10 for a 10 lb bag)." promptTitle="Package size" prompt="How many package units: 10 for a 10 lb bag, 1 for a gallon jug." sqref="C5">
      <formula1>0</formula1>
    </dataValidation>
    <dataValidation type="whole" operator="greaterThanOrEqual" allowBlank="1" showInputMessage="1" showErrorMessage="1" errorTitle="Units per case" error="Enter a whole number of 1 or more." promptTitle="Units per case" prompt="Only needed when the package unit is case: how many items are in the case." sqref="C7">
      <formula1>1</formula1>
    </dataValidation>
    <dataValidation type="list" allowBlank="1" showInputMessage="1" showErrorMessage="1" errorTitle="Unit" error="Pick a unit from the list." promptTitle="Unit" prompt="Pick from the list: lb, oz, kg, g, gal, qt, pt, cup, fl oz, tbsp, tsp, each, dozen, case." sqref="C6 C8">
      <formula1>$B$15:$B$28</formula1>
    </dataValidation>
  </dataValidations>
  <printOptions horizontalCentered="1"/>
  <pageMargins left="0.4" right="0.4" top="0.5" bottom="0.6" header="0.3" footer="0.3"/>
  <pageSetup paperSize="1" fitToWidth="1" fitToHeight="1" orientation="landscape"/>
  <headerFooter>
    <oddFooter>&amp;L&amp;8Menu Pricing Calculator v6.5.2_2026-10-03  |  © 2024–2026 Tables of Content, LLC&amp;R&amp;8&amp;A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Instructions</vt:lpstr>
      <vt:lpstr>Calculator</vt:lpstr>
      <vt:lpstr>Unit Converter</vt:lpstr>
      <vt:lpstr>Vendors</vt:lpstr>
      <vt:lpstr>Food Example</vt:lpstr>
      <vt:lpstr>Bar Example</vt:lpstr>
      <vt:lpstr>Wine Example</vt:lpstr>
      <vt:lpstr>Food Products</vt:lpstr>
      <vt:lpstr>Liquor Products</vt:lpstr>
      <vt:lpstr>Beer Products</vt:lpstr>
      <vt:lpstr>Wine Products</vt:lpstr>
    </vt:vector>
  </TitlesOfParts>
  <Company>Tables of Content,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Tables of Content</dc:creator>
  <cp:lastModifiedBy>Tables of Content</cp:lastModifiedBy>
  <dcterms:created xsi:type="dcterms:W3CDTF">2024-02-27T14:01:24Z</dcterms:created>
  <dcterms:modified xsi:type="dcterms:W3CDTF">2026-10-03T17:45:00Z</dcterms:modified>
  <dc:title>Menu Pricing Calculator v6.5.2_2026-10-03</dc:title>
</cp:coreProperties>
</file>